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8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3020" tabRatio="901"/>
  </bookViews>
  <sheets>
    <sheet name="МОУО_Форма_1" sheetId="14" r:id="rId1"/>
    <sheet name="Начало" sheetId="18" r:id="rId2"/>
    <sheet name="Альмяково" sheetId="29" r:id="rId3"/>
    <sheet name="Аргат-Юл" sheetId="31" r:id="rId4"/>
    <sheet name="Беляй" sheetId="33" r:id="rId5"/>
    <sheet name="Березовка" sheetId="35" r:id="rId6"/>
    <sheet name="Ежи" sheetId="37" r:id="rId7"/>
    <sheet name="Куяново" sheetId="39" r:id="rId8"/>
    <sheet name="Новый" sheetId="41" r:id="rId9"/>
    <sheet name="Орехово" sheetId="43" r:id="rId10"/>
    <sheet name="Первомайское" sheetId="45" r:id="rId11"/>
    <sheet name="Сергеево" sheetId="47" r:id="rId12"/>
    <sheet name="Туендат" sheetId="49" r:id="rId13"/>
    <sheet name="Улу-Юл" sheetId="51" r:id="rId14"/>
    <sheet name="Торбеево" sheetId="53" r:id="rId15"/>
    <sheet name="Комсомольск" sheetId="55" r:id="rId16"/>
    <sheet name="Конец" sheetId="19" r:id="rId17"/>
    <sheet name="МОУО_Форма_2" sheetId="25" r:id="rId18"/>
    <sheet name="Начало2" sheetId="26" r:id="rId19"/>
    <sheet name="Альмяковская" sheetId="30" r:id="rId20"/>
    <sheet name="Аргат-Юльская" sheetId="32" r:id="rId21"/>
    <sheet name="Беляйская" sheetId="34" r:id="rId22"/>
    <sheet name="Березовская" sheetId="36" r:id="rId23"/>
    <sheet name="Ежинская" sheetId="38" r:id="rId24"/>
    <sheet name="Куяновская" sheetId="40" r:id="rId25"/>
    <sheet name="Новыйй" sheetId="42" r:id="rId26"/>
    <sheet name="Ореховская" sheetId="44" r:id="rId27"/>
    <sheet name="ПСШ" sheetId="46" r:id="rId28"/>
    <sheet name="Сергеевская" sheetId="48" r:id="rId29"/>
    <sheet name="Туендатская" sheetId="50" r:id="rId30"/>
    <sheet name="Улу-Юльская" sheetId="52" r:id="rId31"/>
    <sheet name="Торбеевская" sheetId="54" r:id="rId32"/>
    <sheet name="Комсомольская " sheetId="56" r:id="rId33"/>
    <sheet name="Конец2" sheetId="28" r:id="rId34"/>
  </sheets>
  <externalReferences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56"/>
  <c r="I24"/>
  <c r="P23"/>
  <c r="I23"/>
  <c r="P22"/>
  <c r="I22"/>
  <c r="P21"/>
  <c r="I21"/>
  <c r="P20"/>
  <c r="I20"/>
  <c r="P19"/>
  <c r="I19"/>
  <c r="P18"/>
  <c r="I18"/>
  <c r="P17"/>
  <c r="I17"/>
  <c r="P16"/>
  <c r="I16"/>
  <c r="P15"/>
  <c r="I15"/>
  <c r="P14"/>
  <c r="I14"/>
  <c r="P13"/>
  <c r="I13"/>
  <c r="P11"/>
  <c r="I11"/>
  <c r="P10"/>
  <c r="I10"/>
  <c r="P9"/>
  <c r="I9"/>
  <c r="A2"/>
  <c r="D77" i="55"/>
  <c r="D63"/>
  <c r="D50"/>
  <c r="D49"/>
  <c r="D48"/>
  <c r="D47"/>
  <c r="D46"/>
  <c r="D45"/>
  <c r="D44"/>
  <c r="D43"/>
  <c r="D42"/>
  <c r="D41"/>
  <c r="D40"/>
  <c r="D39"/>
  <c r="E37"/>
  <c r="D37"/>
  <c r="D33"/>
  <c r="D29"/>
  <c r="E26"/>
  <c r="E25"/>
  <c r="E24"/>
  <c r="E23"/>
  <c r="E22"/>
  <c r="E21"/>
  <c r="E20"/>
  <c r="E19"/>
  <c r="E18"/>
  <c r="D18"/>
  <c r="E17"/>
  <c r="D16"/>
  <c r="E15"/>
  <c r="E14"/>
  <c r="E13"/>
  <c r="E12"/>
  <c r="E11"/>
  <c r="E10"/>
  <c r="E9"/>
  <c r="D9"/>
  <c r="E8"/>
  <c r="D7"/>
  <c r="P24" i="54" l="1"/>
  <c r="I24"/>
  <c r="P23"/>
  <c r="I23"/>
  <c r="P22"/>
  <c r="I22"/>
  <c r="P21"/>
  <c r="I21"/>
  <c r="P20"/>
  <c r="I20"/>
  <c r="P19"/>
  <c r="I19"/>
  <c r="P18"/>
  <c r="I18"/>
  <c r="P17"/>
  <c r="I17"/>
  <c r="P16"/>
  <c r="I16"/>
  <c r="P15"/>
  <c r="I15"/>
  <c r="P14"/>
  <c r="I14"/>
  <c r="P13"/>
  <c r="I13"/>
  <c r="P11"/>
  <c r="I11"/>
  <c r="P10"/>
  <c r="I10"/>
  <c r="P9"/>
  <c r="I9"/>
  <c r="A2"/>
  <c r="D77" i="53"/>
  <c r="D63"/>
  <c r="D50"/>
  <c r="D49"/>
  <c r="D48"/>
  <c r="D47"/>
  <c r="D46"/>
  <c r="D45"/>
  <c r="D44"/>
  <c r="D43"/>
  <c r="D42"/>
  <c r="D41"/>
  <c r="D40"/>
  <c r="D39"/>
  <c r="E37"/>
  <c r="D37"/>
  <c r="D33"/>
  <c r="D29"/>
  <c r="E26"/>
  <c r="E25"/>
  <c r="E24"/>
  <c r="E23"/>
  <c r="E22"/>
  <c r="E21"/>
  <c r="E20"/>
  <c r="E19"/>
  <c r="E18"/>
  <c r="D18"/>
  <c r="E17"/>
  <c r="D16"/>
  <c r="E15"/>
  <c r="E14"/>
  <c r="E13"/>
  <c r="E12"/>
  <c r="E11"/>
  <c r="E10"/>
  <c r="E9"/>
  <c r="D9"/>
  <c r="E8"/>
  <c r="D7"/>
  <c r="P24" i="52"/>
  <c r="I24"/>
  <c r="P23"/>
  <c r="I23"/>
  <c r="P22"/>
  <c r="I22"/>
  <c r="P21"/>
  <c r="I21"/>
  <c r="P20"/>
  <c r="I20"/>
  <c r="P19"/>
  <c r="I19"/>
  <c r="P18"/>
  <c r="I18"/>
  <c r="P17"/>
  <c r="I17"/>
  <c r="P16"/>
  <c r="I16"/>
  <c r="P15"/>
  <c r="I15"/>
  <c r="P14"/>
  <c r="I14"/>
  <c r="P13"/>
  <c r="I13"/>
  <c r="P11"/>
  <c r="I11"/>
  <c r="P10"/>
  <c r="I10"/>
  <c r="P9"/>
  <c r="I9"/>
  <c r="A2"/>
  <c r="D77" i="51"/>
  <c r="D63"/>
  <c r="D50"/>
  <c r="D49"/>
  <c r="D48"/>
  <c r="D47"/>
  <c r="D46"/>
  <c r="D45"/>
  <c r="D44"/>
  <c r="D43"/>
  <c r="D42"/>
  <c r="D41"/>
  <c r="D40"/>
  <c r="D39"/>
  <c r="E37"/>
  <c r="D37"/>
  <c r="D33"/>
  <c r="D29"/>
  <c r="E26"/>
  <c r="E25"/>
  <c r="E24"/>
  <c r="E23"/>
  <c r="E22"/>
  <c r="E21"/>
  <c r="E20"/>
  <c r="E19"/>
  <c r="E18"/>
  <c r="D18"/>
  <c r="E17"/>
  <c r="D16"/>
  <c r="E15"/>
  <c r="E14"/>
  <c r="E13"/>
  <c r="E12"/>
  <c r="E11"/>
  <c r="E10"/>
  <c r="E9"/>
  <c r="D9"/>
  <c r="E8"/>
  <c r="D7"/>
  <c r="P24" i="50" l="1"/>
  <c r="I24"/>
  <c r="P23"/>
  <c r="I23"/>
  <c r="P22"/>
  <c r="I22"/>
  <c r="P21"/>
  <c r="I21"/>
  <c r="P20"/>
  <c r="I20"/>
  <c r="P19"/>
  <c r="I19"/>
  <c r="P18"/>
  <c r="I18"/>
  <c r="P17"/>
  <c r="I17"/>
  <c r="P16"/>
  <c r="I16"/>
  <c r="P15"/>
  <c r="I15"/>
  <c r="P14"/>
  <c r="I14"/>
  <c r="P13"/>
  <c r="I13"/>
  <c r="P11"/>
  <c r="I11"/>
  <c r="P10"/>
  <c r="I10"/>
  <c r="P9"/>
  <c r="I9"/>
  <c r="A2"/>
  <c r="D77" i="49"/>
  <c r="D63"/>
  <c r="D50"/>
  <c r="D49"/>
  <c r="D48"/>
  <c r="D47"/>
  <c r="D46"/>
  <c r="D45"/>
  <c r="D44"/>
  <c r="D43"/>
  <c r="D42"/>
  <c r="D41"/>
  <c r="D40"/>
  <c r="D39"/>
  <c r="E37"/>
  <c r="D37"/>
  <c r="D33"/>
  <c r="D29"/>
  <c r="E26"/>
  <c r="E25"/>
  <c r="E24"/>
  <c r="E23"/>
  <c r="E22"/>
  <c r="E21"/>
  <c r="E20"/>
  <c r="E19"/>
  <c r="E18"/>
  <c r="D18"/>
  <c r="E17"/>
  <c r="D16"/>
  <c r="E15"/>
  <c r="E14"/>
  <c r="E13"/>
  <c r="E12"/>
  <c r="E11"/>
  <c r="E10"/>
  <c r="E9"/>
  <c r="D9"/>
  <c r="E8"/>
  <c r="D7"/>
  <c r="P24" i="48" l="1"/>
  <c r="I24"/>
  <c r="P23"/>
  <c r="I23"/>
  <c r="P22"/>
  <c r="I22"/>
  <c r="P21"/>
  <c r="I21"/>
  <c r="P20"/>
  <c r="I20"/>
  <c r="P19"/>
  <c r="I19"/>
  <c r="P18"/>
  <c r="I18"/>
  <c r="P17"/>
  <c r="I17"/>
  <c r="P16"/>
  <c r="I16"/>
  <c r="P15"/>
  <c r="I15"/>
  <c r="P14"/>
  <c r="I14"/>
  <c r="P13"/>
  <c r="I13"/>
  <c r="P11"/>
  <c r="I11"/>
  <c r="P10"/>
  <c r="I10"/>
  <c r="P9"/>
  <c r="I9"/>
  <c r="A2"/>
  <c r="D77" i="47"/>
  <c r="D63"/>
  <c r="D50"/>
  <c r="D49"/>
  <c r="D48"/>
  <c r="D47"/>
  <c r="D46"/>
  <c r="D45"/>
  <c r="D44"/>
  <c r="D43"/>
  <c r="D42"/>
  <c r="D41"/>
  <c r="D40"/>
  <c r="D39"/>
  <c r="E37"/>
  <c r="D37"/>
  <c r="D33"/>
  <c r="D29"/>
  <c r="E26"/>
  <c r="E25"/>
  <c r="E24"/>
  <c r="E23"/>
  <c r="E22"/>
  <c r="E21"/>
  <c r="E20"/>
  <c r="E19"/>
  <c r="E18"/>
  <c r="D18"/>
  <c r="E17"/>
  <c r="D16"/>
  <c r="E15"/>
  <c r="E14"/>
  <c r="E13"/>
  <c r="E12"/>
  <c r="E11"/>
  <c r="E10"/>
  <c r="E9"/>
  <c r="D9"/>
  <c r="E8"/>
  <c r="D7"/>
  <c r="P24" i="46"/>
  <c r="I24"/>
  <c r="P23"/>
  <c r="I23"/>
  <c r="P22"/>
  <c r="I22"/>
  <c r="P21"/>
  <c r="I21"/>
  <c r="P20"/>
  <c r="I20"/>
  <c r="P19"/>
  <c r="I19"/>
  <c r="P18"/>
  <c r="I18"/>
  <c r="P17"/>
  <c r="I17"/>
  <c r="P16"/>
  <c r="I16"/>
  <c r="P15"/>
  <c r="I15"/>
  <c r="P14"/>
  <c r="I14"/>
  <c r="P13"/>
  <c r="I13"/>
  <c r="P11"/>
  <c r="I11"/>
  <c r="P10"/>
  <c r="I10"/>
  <c r="P9"/>
  <c r="I9"/>
  <c r="A2"/>
  <c r="D77" i="45"/>
  <c r="D63"/>
  <c r="D50"/>
  <c r="D49"/>
  <c r="D48"/>
  <c r="D47"/>
  <c r="D46"/>
  <c r="D45"/>
  <c r="D44"/>
  <c r="D43"/>
  <c r="D42"/>
  <c r="D41"/>
  <c r="D40"/>
  <c r="D39"/>
  <c r="E37"/>
  <c r="D37"/>
  <c r="D33"/>
  <c r="D29"/>
  <c r="E26"/>
  <c r="E25"/>
  <c r="E24"/>
  <c r="E23"/>
  <c r="E22"/>
  <c r="E21"/>
  <c r="E20"/>
  <c r="E19"/>
  <c r="E18"/>
  <c r="D18"/>
  <c r="E17"/>
  <c r="D16"/>
  <c r="E15"/>
  <c r="E14"/>
  <c r="E13"/>
  <c r="E12"/>
  <c r="E11"/>
  <c r="E10"/>
  <c r="E9"/>
  <c r="D9"/>
  <c r="E8"/>
  <c r="D7"/>
  <c r="P24" i="44" l="1"/>
  <c r="I24"/>
  <c r="P23"/>
  <c r="I23"/>
  <c r="P22"/>
  <c r="I22"/>
  <c r="P21"/>
  <c r="I21"/>
  <c r="P20"/>
  <c r="I20"/>
  <c r="P19"/>
  <c r="I19"/>
  <c r="P18"/>
  <c r="I18"/>
  <c r="P17"/>
  <c r="I17"/>
  <c r="P16"/>
  <c r="I16"/>
  <c r="P15"/>
  <c r="I15"/>
  <c r="P14"/>
  <c r="I14"/>
  <c r="P13"/>
  <c r="I13"/>
  <c r="P11"/>
  <c r="I11"/>
  <c r="P10"/>
  <c r="I10"/>
  <c r="P9"/>
  <c r="I9"/>
  <c r="A2"/>
  <c r="D77" i="43"/>
  <c r="D63"/>
  <c r="D50"/>
  <c r="D49"/>
  <c r="D48"/>
  <c r="D47"/>
  <c r="D46"/>
  <c r="D45"/>
  <c r="D44"/>
  <c r="D43"/>
  <c r="D42"/>
  <c r="D41"/>
  <c r="D40"/>
  <c r="D39"/>
  <c r="E37"/>
  <c r="D37"/>
  <c r="D33"/>
  <c r="D29"/>
  <c r="E26"/>
  <c r="E25"/>
  <c r="E24"/>
  <c r="E23"/>
  <c r="E22"/>
  <c r="E21"/>
  <c r="E20"/>
  <c r="E19"/>
  <c r="E18"/>
  <c r="D18"/>
  <c r="E17"/>
  <c r="D16"/>
  <c r="E15"/>
  <c r="E14"/>
  <c r="E13"/>
  <c r="E12"/>
  <c r="E11"/>
  <c r="E10"/>
  <c r="E9"/>
  <c r="D9"/>
  <c r="E8"/>
  <c r="D7"/>
  <c r="P24" i="42" l="1"/>
  <c r="I24"/>
  <c r="P23"/>
  <c r="I23"/>
  <c r="P22"/>
  <c r="I22"/>
  <c r="P21"/>
  <c r="I21"/>
  <c r="P20"/>
  <c r="I20"/>
  <c r="P19"/>
  <c r="I19"/>
  <c r="P18"/>
  <c r="I18"/>
  <c r="P17"/>
  <c r="I17"/>
  <c r="P16"/>
  <c r="I16"/>
  <c r="P15"/>
  <c r="I15"/>
  <c r="P14"/>
  <c r="I14"/>
  <c r="P13"/>
  <c r="I13"/>
  <c r="P11"/>
  <c r="I11"/>
  <c r="P10"/>
  <c r="I10"/>
  <c r="P9"/>
  <c r="I9"/>
  <c r="A2"/>
  <c r="D77" i="41"/>
  <c r="D63"/>
  <c r="D50"/>
  <c r="D49"/>
  <c r="D48"/>
  <c r="D47"/>
  <c r="D46"/>
  <c r="D45"/>
  <c r="D44"/>
  <c r="D43"/>
  <c r="D42"/>
  <c r="D41"/>
  <c r="D40"/>
  <c r="D39"/>
  <c r="E37"/>
  <c r="D37"/>
  <c r="D33"/>
  <c r="D29"/>
  <c r="E26"/>
  <c r="E25"/>
  <c r="E24"/>
  <c r="E23"/>
  <c r="E22"/>
  <c r="E21"/>
  <c r="E20"/>
  <c r="E19"/>
  <c r="E18"/>
  <c r="D18"/>
  <c r="E17"/>
  <c r="D16"/>
  <c r="E15"/>
  <c r="E14"/>
  <c r="E13"/>
  <c r="E12"/>
  <c r="E11"/>
  <c r="E10"/>
  <c r="E9"/>
  <c r="D9"/>
  <c r="E8"/>
  <c r="D7"/>
  <c r="P24" i="40"/>
  <c r="I24"/>
  <c r="P23"/>
  <c r="I23"/>
  <c r="P22"/>
  <c r="I22"/>
  <c r="P21"/>
  <c r="I21"/>
  <c r="P20"/>
  <c r="I20"/>
  <c r="P19"/>
  <c r="I19"/>
  <c r="P18"/>
  <c r="I18"/>
  <c r="P17"/>
  <c r="I17"/>
  <c r="P16"/>
  <c r="I16"/>
  <c r="P15"/>
  <c r="I15"/>
  <c r="P14"/>
  <c r="I14"/>
  <c r="P13"/>
  <c r="I13"/>
  <c r="P11"/>
  <c r="I11"/>
  <c r="P10"/>
  <c r="I10"/>
  <c r="P9"/>
  <c r="I9"/>
  <c r="A2"/>
  <c r="D77" i="39"/>
  <c r="D63"/>
  <c r="D50"/>
  <c r="D49"/>
  <c r="D48"/>
  <c r="D47"/>
  <c r="D46"/>
  <c r="D45"/>
  <c r="D44"/>
  <c r="D43"/>
  <c r="D42"/>
  <c r="D41"/>
  <c r="D40"/>
  <c r="D39"/>
  <c r="E37"/>
  <c r="D37"/>
  <c r="D33"/>
  <c r="D29"/>
  <c r="E26"/>
  <c r="E25"/>
  <c r="E24"/>
  <c r="E23"/>
  <c r="E22"/>
  <c r="E21"/>
  <c r="E20"/>
  <c r="E19"/>
  <c r="E18"/>
  <c r="D18"/>
  <c r="E17"/>
  <c r="D16"/>
  <c r="E15"/>
  <c r="E14"/>
  <c r="E13"/>
  <c r="E12"/>
  <c r="E11"/>
  <c r="E10"/>
  <c r="E9"/>
  <c r="D9"/>
  <c r="E8"/>
  <c r="D7"/>
  <c r="P24" i="38"/>
  <c r="I24"/>
  <c r="P23"/>
  <c r="I23"/>
  <c r="P22"/>
  <c r="I22"/>
  <c r="P21"/>
  <c r="I21"/>
  <c r="P20"/>
  <c r="I20"/>
  <c r="P19"/>
  <c r="I19"/>
  <c r="P18"/>
  <c r="I18"/>
  <c r="P17"/>
  <c r="I17"/>
  <c r="P16"/>
  <c r="I16"/>
  <c r="P15"/>
  <c r="I15"/>
  <c r="P14"/>
  <c r="I14"/>
  <c r="P13"/>
  <c r="I13"/>
  <c r="P11"/>
  <c r="I11"/>
  <c r="P10"/>
  <c r="I10"/>
  <c r="P9"/>
  <c r="I9"/>
  <c r="A2"/>
  <c r="D77" i="37"/>
  <c r="D63"/>
  <c r="D50"/>
  <c r="D49"/>
  <c r="D48"/>
  <c r="D47"/>
  <c r="D46"/>
  <c r="D45"/>
  <c r="D44"/>
  <c r="D43"/>
  <c r="D42"/>
  <c r="D41"/>
  <c r="D40"/>
  <c r="D39"/>
  <c r="E37"/>
  <c r="D37"/>
  <c r="D33"/>
  <c r="D29"/>
  <c r="E26"/>
  <c r="E25"/>
  <c r="E24"/>
  <c r="E23"/>
  <c r="E22"/>
  <c r="E21"/>
  <c r="E20"/>
  <c r="E19"/>
  <c r="E18"/>
  <c r="D18"/>
  <c r="E17"/>
  <c r="D16"/>
  <c r="E15"/>
  <c r="E14"/>
  <c r="E13"/>
  <c r="E12"/>
  <c r="E11"/>
  <c r="E10"/>
  <c r="E9"/>
  <c r="D9"/>
  <c r="E8"/>
  <c r="D7"/>
  <c r="P24" i="36" l="1"/>
  <c r="I24"/>
  <c r="P23"/>
  <c r="I23"/>
  <c r="P22"/>
  <c r="I22"/>
  <c r="P21"/>
  <c r="I21"/>
  <c r="P20"/>
  <c r="I20"/>
  <c r="P19"/>
  <c r="I19"/>
  <c r="P18"/>
  <c r="I18"/>
  <c r="P17"/>
  <c r="I17"/>
  <c r="P16"/>
  <c r="I16"/>
  <c r="P15"/>
  <c r="I15"/>
  <c r="P14"/>
  <c r="I14"/>
  <c r="P13"/>
  <c r="I13"/>
  <c r="P11"/>
  <c r="I11"/>
  <c r="P10"/>
  <c r="I10"/>
  <c r="P9"/>
  <c r="I9"/>
  <c r="A2"/>
  <c r="D77" i="35"/>
  <c r="D63"/>
  <c r="D50"/>
  <c r="D49"/>
  <c r="D48"/>
  <c r="D47"/>
  <c r="D46"/>
  <c r="D45"/>
  <c r="D44"/>
  <c r="D43"/>
  <c r="D42"/>
  <c r="D41"/>
  <c r="D40"/>
  <c r="D39"/>
  <c r="E37"/>
  <c r="D37"/>
  <c r="D33"/>
  <c r="D29"/>
  <c r="E26"/>
  <c r="E25"/>
  <c r="E24"/>
  <c r="E23"/>
  <c r="E22"/>
  <c r="E21"/>
  <c r="E20"/>
  <c r="E19"/>
  <c r="E18"/>
  <c r="D18"/>
  <c r="E17"/>
  <c r="D16"/>
  <c r="E15"/>
  <c r="E14"/>
  <c r="E13"/>
  <c r="E12"/>
  <c r="E11"/>
  <c r="E10"/>
  <c r="E9"/>
  <c r="D9"/>
  <c r="E8"/>
  <c r="D7"/>
  <c r="P24" i="34"/>
  <c r="I24"/>
  <c r="P23"/>
  <c r="I23"/>
  <c r="P22"/>
  <c r="I22"/>
  <c r="P21"/>
  <c r="I21"/>
  <c r="P20"/>
  <c r="I20"/>
  <c r="P19"/>
  <c r="I19"/>
  <c r="P18"/>
  <c r="I18"/>
  <c r="P17"/>
  <c r="I17"/>
  <c r="P16"/>
  <c r="I16"/>
  <c r="P15"/>
  <c r="I15"/>
  <c r="P14"/>
  <c r="I14"/>
  <c r="P13"/>
  <c r="I13"/>
  <c r="P11"/>
  <c r="I11"/>
  <c r="P10"/>
  <c r="I10"/>
  <c r="P9"/>
  <c r="I9"/>
  <c r="A2"/>
  <c r="D77" i="33"/>
  <c r="D63"/>
  <c r="D50"/>
  <c r="D49"/>
  <c r="D48"/>
  <c r="D47"/>
  <c r="D46"/>
  <c r="D45"/>
  <c r="D44"/>
  <c r="D43"/>
  <c r="D42"/>
  <c r="D41"/>
  <c r="D40"/>
  <c r="D39"/>
  <c r="E37"/>
  <c r="D37"/>
  <c r="D33"/>
  <c r="D29"/>
  <c r="E26"/>
  <c r="E25"/>
  <c r="E24"/>
  <c r="E23"/>
  <c r="E22"/>
  <c r="E21"/>
  <c r="E20"/>
  <c r="E19"/>
  <c r="E18"/>
  <c r="D18"/>
  <c r="E17"/>
  <c r="D16"/>
  <c r="E15"/>
  <c r="E14"/>
  <c r="E13"/>
  <c r="E12"/>
  <c r="E11"/>
  <c r="E10"/>
  <c r="E9"/>
  <c r="D9"/>
  <c r="E8"/>
  <c r="D7"/>
  <c r="P24" i="32" l="1"/>
  <c r="I24"/>
  <c r="P23"/>
  <c r="I23"/>
  <c r="P22"/>
  <c r="I22"/>
  <c r="P21"/>
  <c r="I21"/>
  <c r="P20"/>
  <c r="I20"/>
  <c r="P19"/>
  <c r="I19"/>
  <c r="P18"/>
  <c r="I18"/>
  <c r="P17"/>
  <c r="I17"/>
  <c r="P16"/>
  <c r="I16"/>
  <c r="P15"/>
  <c r="I15"/>
  <c r="P14"/>
  <c r="I14"/>
  <c r="P13"/>
  <c r="I13"/>
  <c r="P11"/>
  <c r="I11"/>
  <c r="P10"/>
  <c r="I10"/>
  <c r="P9"/>
  <c r="I9"/>
  <c r="A2"/>
  <c r="D77" i="31"/>
  <c r="D63"/>
  <c r="D50"/>
  <c r="D49"/>
  <c r="D48"/>
  <c r="D47"/>
  <c r="D46"/>
  <c r="D45"/>
  <c r="D44"/>
  <c r="D43"/>
  <c r="D42"/>
  <c r="D41"/>
  <c r="D40"/>
  <c r="D39"/>
  <c r="E37"/>
  <c r="D37"/>
  <c r="D33"/>
  <c r="D29"/>
  <c r="E26"/>
  <c r="E25"/>
  <c r="E24"/>
  <c r="E23"/>
  <c r="E22"/>
  <c r="E21"/>
  <c r="E20"/>
  <c r="E19"/>
  <c r="E18"/>
  <c r="D18"/>
  <c r="E17"/>
  <c r="D16"/>
  <c r="E15"/>
  <c r="E14"/>
  <c r="E13"/>
  <c r="E12"/>
  <c r="E11"/>
  <c r="E10"/>
  <c r="E9"/>
  <c r="D9"/>
  <c r="E8"/>
  <c r="D7"/>
  <c r="P24" i="30" l="1"/>
  <c r="I24"/>
  <c r="P23"/>
  <c r="I23"/>
  <c r="P22"/>
  <c r="I22"/>
  <c r="P21"/>
  <c r="I21"/>
  <c r="P20"/>
  <c r="I20"/>
  <c r="P19"/>
  <c r="I19"/>
  <c r="P18"/>
  <c r="I18"/>
  <c r="P17"/>
  <c r="I17"/>
  <c r="P16"/>
  <c r="I16"/>
  <c r="P15"/>
  <c r="I15"/>
  <c r="P14"/>
  <c r="I14"/>
  <c r="P13"/>
  <c r="I13"/>
  <c r="P11"/>
  <c r="I11"/>
  <c r="P10"/>
  <c r="I10"/>
  <c r="P9"/>
  <c r="I9"/>
  <c r="A2"/>
  <c r="D77" i="29"/>
  <c r="D63"/>
  <c r="D50"/>
  <c r="D49"/>
  <c r="D48"/>
  <c r="D47"/>
  <c r="D46"/>
  <c r="D45"/>
  <c r="D44"/>
  <c r="D43"/>
  <c r="D42"/>
  <c r="D41"/>
  <c r="D40"/>
  <c r="D39"/>
  <c r="E37"/>
  <c r="D37"/>
  <c r="D33"/>
  <c r="D29"/>
  <c r="E26"/>
  <c r="E25"/>
  <c r="E24"/>
  <c r="E23"/>
  <c r="E22"/>
  <c r="E21"/>
  <c r="E20"/>
  <c r="E19"/>
  <c r="E18"/>
  <c r="D18"/>
  <c r="E17"/>
  <c r="D16"/>
  <c r="E15"/>
  <c r="E14"/>
  <c r="E13"/>
  <c r="E12"/>
  <c r="E11"/>
  <c r="E10"/>
  <c r="E9"/>
  <c r="D9"/>
  <c r="E8"/>
  <c r="D7"/>
  <c r="C81" i="14" l="1"/>
  <c r="C79"/>
  <c r="C78"/>
  <c r="C77"/>
  <c r="C75"/>
  <c r="C74"/>
  <c r="C73"/>
  <c r="C72"/>
  <c r="C71"/>
  <c r="C70"/>
  <c r="C69"/>
  <c r="C68"/>
  <c r="C67"/>
  <c r="C66"/>
  <c r="C65"/>
  <c r="C63"/>
  <c r="C62"/>
  <c r="C61"/>
  <c r="C60"/>
  <c r="C59"/>
  <c r="C58"/>
  <c r="C57"/>
  <c r="C56"/>
  <c r="C55"/>
  <c r="C54"/>
  <c r="C53"/>
  <c r="C52"/>
  <c r="C50"/>
  <c r="C37"/>
  <c r="C49"/>
  <c r="C48"/>
  <c r="C47"/>
  <c r="C46"/>
  <c r="C45"/>
  <c r="C44"/>
  <c r="C43"/>
  <c r="C42"/>
  <c r="C41"/>
  <c r="C40"/>
  <c r="C39"/>
  <c r="C35"/>
  <c r="C34"/>
  <c r="C33"/>
  <c r="C30"/>
  <c r="C31"/>
  <c r="C29"/>
  <c r="C8"/>
  <c r="C9"/>
  <c r="C10"/>
  <c r="C11"/>
  <c r="C12"/>
  <c r="C13"/>
  <c r="C14"/>
  <c r="C15"/>
  <c r="C16"/>
  <c r="C17"/>
  <c r="C18"/>
  <c r="C19"/>
  <c r="C20"/>
  <c r="C21"/>
  <c r="C22"/>
  <c r="C23"/>
  <c r="C24"/>
  <c r="E24" s="1"/>
  <c r="C25"/>
  <c r="C26"/>
  <c r="C7"/>
  <c r="E15" l="1"/>
  <c r="E12"/>
  <c r="E26"/>
  <c r="E10"/>
  <c r="D37"/>
  <c r="E11"/>
  <c r="D29"/>
  <c r="E22"/>
  <c r="E23"/>
  <c r="D9"/>
  <c r="D33"/>
  <c r="E25"/>
  <c r="E17"/>
  <c r="D16"/>
  <c r="D18"/>
  <c r="E19"/>
  <c r="E21"/>
  <c r="E18"/>
  <c r="E20"/>
  <c r="E13"/>
  <c r="D7"/>
  <c r="E9"/>
  <c r="E14"/>
  <c r="E8"/>
  <c r="C11" i="25" l="1"/>
  <c r="E37" i="14" l="1"/>
  <c r="O24" i="25"/>
  <c r="N24"/>
  <c r="M24"/>
  <c r="L24"/>
  <c r="K24"/>
  <c r="J24"/>
  <c r="O23"/>
  <c r="N23"/>
  <c r="M23"/>
  <c r="L23"/>
  <c r="K23"/>
  <c r="J23"/>
  <c r="O22"/>
  <c r="N22"/>
  <c r="M22"/>
  <c r="L22"/>
  <c r="K22"/>
  <c r="J22"/>
  <c r="O21"/>
  <c r="N21"/>
  <c r="M21"/>
  <c r="L21"/>
  <c r="K21"/>
  <c r="J21"/>
  <c r="O20"/>
  <c r="N20"/>
  <c r="M20"/>
  <c r="L20"/>
  <c r="K20"/>
  <c r="J20"/>
  <c r="O19"/>
  <c r="N19"/>
  <c r="M19"/>
  <c r="L19"/>
  <c r="K19"/>
  <c r="J19"/>
  <c r="O18"/>
  <c r="N18"/>
  <c r="M18"/>
  <c r="L18"/>
  <c r="K18"/>
  <c r="J18"/>
  <c r="O17"/>
  <c r="N17"/>
  <c r="M17"/>
  <c r="L17"/>
  <c r="K17"/>
  <c r="J17"/>
  <c r="O16"/>
  <c r="N16"/>
  <c r="M16"/>
  <c r="L16"/>
  <c r="K16"/>
  <c r="J16"/>
  <c r="O15"/>
  <c r="N15"/>
  <c r="M15"/>
  <c r="L15"/>
  <c r="K15"/>
  <c r="J15"/>
  <c r="O14"/>
  <c r="N14"/>
  <c r="M14"/>
  <c r="L14"/>
  <c r="K14"/>
  <c r="J14"/>
  <c r="O13"/>
  <c r="N13"/>
  <c r="M13"/>
  <c r="L13"/>
  <c r="K13"/>
  <c r="J13"/>
  <c r="H24"/>
  <c r="G24"/>
  <c r="F24"/>
  <c r="E24"/>
  <c r="D24"/>
  <c r="H23"/>
  <c r="G23"/>
  <c r="F23"/>
  <c r="E23"/>
  <c r="D23"/>
  <c r="H22"/>
  <c r="G22"/>
  <c r="F22"/>
  <c r="E22"/>
  <c r="D22"/>
  <c r="H21"/>
  <c r="G21"/>
  <c r="F21"/>
  <c r="E21"/>
  <c r="D21"/>
  <c r="H20"/>
  <c r="G20"/>
  <c r="F20"/>
  <c r="E20"/>
  <c r="D20"/>
  <c r="H19"/>
  <c r="G19"/>
  <c r="F19"/>
  <c r="E19"/>
  <c r="D19"/>
  <c r="H18"/>
  <c r="G18"/>
  <c r="F18"/>
  <c r="E18"/>
  <c r="D18"/>
  <c r="H17"/>
  <c r="G17"/>
  <c r="F17"/>
  <c r="E17"/>
  <c r="D17"/>
  <c r="H16"/>
  <c r="G16"/>
  <c r="F16"/>
  <c r="E16"/>
  <c r="D16"/>
  <c r="H15"/>
  <c r="G15"/>
  <c r="F15"/>
  <c r="E15"/>
  <c r="D15"/>
  <c r="H14"/>
  <c r="G14"/>
  <c r="F14"/>
  <c r="E14"/>
  <c r="D14"/>
  <c r="H13"/>
  <c r="G13"/>
  <c r="F13"/>
  <c r="E13"/>
  <c r="D13"/>
  <c r="C24"/>
  <c r="C14"/>
  <c r="C15"/>
  <c r="C16"/>
  <c r="C17"/>
  <c r="C18"/>
  <c r="C19"/>
  <c r="C20"/>
  <c r="C21"/>
  <c r="C22"/>
  <c r="C23"/>
  <c r="C13"/>
  <c r="O11"/>
  <c r="N11"/>
  <c r="M11"/>
  <c r="L11"/>
  <c r="K11"/>
  <c r="J11"/>
  <c r="O10"/>
  <c r="N10"/>
  <c r="M10"/>
  <c r="L10"/>
  <c r="K10"/>
  <c r="J10"/>
  <c r="O9"/>
  <c r="N9"/>
  <c r="M9"/>
  <c r="L9"/>
  <c r="K9"/>
  <c r="J9"/>
  <c r="D9"/>
  <c r="E9"/>
  <c r="F9"/>
  <c r="G9"/>
  <c r="H9"/>
  <c r="D10"/>
  <c r="E10"/>
  <c r="F10"/>
  <c r="G10"/>
  <c r="H10"/>
  <c r="D11"/>
  <c r="E11"/>
  <c r="F11"/>
  <c r="G11"/>
  <c r="H11"/>
  <c r="C10"/>
  <c r="C9"/>
  <c r="A2"/>
  <c r="I11" l="1"/>
  <c r="I23"/>
  <c r="P24"/>
  <c r="I24"/>
  <c r="P23"/>
  <c r="P22"/>
  <c r="P21"/>
  <c r="P20"/>
  <c r="P19"/>
  <c r="P18"/>
  <c r="P17"/>
  <c r="P16"/>
  <c r="P15"/>
  <c r="P14"/>
  <c r="I22"/>
  <c r="I21"/>
  <c r="I20"/>
  <c r="I19"/>
  <c r="I18"/>
  <c r="I17"/>
  <c r="I16"/>
  <c r="I15"/>
  <c r="I14"/>
  <c r="P10"/>
  <c r="I10"/>
  <c r="I9"/>
  <c r="P9"/>
  <c r="D40" i="14" l="1"/>
  <c r="D44"/>
  <c r="D77"/>
  <c r="D48"/>
  <c r="D47"/>
  <c r="D49"/>
  <c r="D39"/>
  <c r="D41"/>
  <c r="D43"/>
  <c r="D46"/>
  <c r="P13" i="25"/>
  <c r="D63" i="14"/>
  <c r="D42"/>
  <c r="D45"/>
  <c r="I13" i="25"/>
  <c r="D50" i="14"/>
  <c r="P11" i="25"/>
</calcChain>
</file>

<file path=xl/sharedStrings.xml><?xml version="1.0" encoding="utf-8"?>
<sst xmlns="http://schemas.openxmlformats.org/spreadsheetml/2006/main" count="2986" uniqueCount="202">
  <si>
    <t xml:space="preserve">№п/п </t>
  </si>
  <si>
    <t>Критерии</t>
  </si>
  <si>
    <t>Кол-во</t>
  </si>
  <si>
    <t>1.1</t>
  </si>
  <si>
    <t>1.2</t>
  </si>
  <si>
    <t>1.3</t>
  </si>
  <si>
    <t>2.1.</t>
  </si>
  <si>
    <t>2.2</t>
  </si>
  <si>
    <t>2.3</t>
  </si>
  <si>
    <t>3.1.</t>
  </si>
  <si>
    <t>Из них учителей:</t>
  </si>
  <si>
    <t>3.2.1.</t>
  </si>
  <si>
    <t>русского языка и литературы</t>
  </si>
  <si>
    <t>3.2.2.</t>
  </si>
  <si>
    <t>родного языка и родной литературы</t>
  </si>
  <si>
    <t>3.2.3.</t>
  </si>
  <si>
    <t>иностранного языка</t>
  </si>
  <si>
    <t>3.2.4.</t>
  </si>
  <si>
    <t>математики</t>
  </si>
  <si>
    <t>3.2.5.</t>
  </si>
  <si>
    <t>истории</t>
  </si>
  <si>
    <t>3.2.6.</t>
  </si>
  <si>
    <t>географии</t>
  </si>
  <si>
    <t>3.2.7.</t>
  </si>
  <si>
    <t>биологии</t>
  </si>
  <si>
    <t>3.2.8.</t>
  </si>
  <si>
    <t>ИЗО</t>
  </si>
  <si>
    <t>3.2.9.</t>
  </si>
  <si>
    <t>музыки</t>
  </si>
  <si>
    <t>3.2.10</t>
  </si>
  <si>
    <t>технологии</t>
  </si>
  <si>
    <t>3.2.11</t>
  </si>
  <si>
    <t>физической культуры</t>
  </si>
  <si>
    <t>3.2</t>
  </si>
  <si>
    <t>3.3</t>
  </si>
  <si>
    <t>3.3.1.</t>
  </si>
  <si>
    <t>3.3.2.</t>
  </si>
  <si>
    <t>3.3.3.</t>
  </si>
  <si>
    <t>3.3.4.</t>
  </si>
  <si>
    <t>3.3.5.</t>
  </si>
  <si>
    <t>3.3.6.</t>
  </si>
  <si>
    <t>3.3.7.</t>
  </si>
  <si>
    <t>3.3.8.</t>
  </si>
  <si>
    <t>3.3.9.</t>
  </si>
  <si>
    <t>3.3.10.</t>
  </si>
  <si>
    <t>3.3.11.</t>
  </si>
  <si>
    <t>Информация о подготовке административных работников общеобразовательных организаций, курирующих образовательную (учебно-воспитательную) работу организации</t>
  </si>
  <si>
    <t>4.1.</t>
  </si>
  <si>
    <t>Количество административных работников общеобразовательных организаций, курирующих образовательную (учебно-воспитательную) работу организации</t>
  </si>
  <si>
    <t>4.2.</t>
  </si>
  <si>
    <t>4.3.</t>
  </si>
  <si>
    <t>Наименование МОУО</t>
  </si>
  <si>
    <t>Проверка</t>
  </si>
  <si>
    <t>№ п/п</t>
  </si>
  <si>
    <t>В организациях Томской области</t>
  </si>
  <si>
    <t>В других регионах</t>
  </si>
  <si>
    <t>ТОИПКРО</t>
  </si>
  <si>
    <t>ТГПУ</t>
  </si>
  <si>
    <t>РЦО (ЗАТО Северск)</t>
  </si>
  <si>
    <t>ИМЦ 
(г. Томск)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</si>
  <si>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</si>
  <si>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</si>
  <si>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</si>
  <si>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</si>
  <si>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</si>
  <si>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</si>
  <si>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</si>
  <si>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</si>
  <si>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</si>
  <si>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</si>
  <si>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 xml:space="preserve">4. </t>
  </si>
  <si>
    <t>из них учителей:</t>
  </si>
  <si>
    <t>Административные работники общеобразовательных организаций, курирующие образовательную (учебно- воспитательную) работу организации (включая руководителей ОО), которые….</t>
  </si>
  <si>
    <t>ОМУ</t>
  </si>
  <si>
    <t>Проверка 1</t>
  </si>
  <si>
    <t>Проверка 2</t>
  </si>
  <si>
    <t>Примечание</t>
  </si>
  <si>
    <t>3.1.1.</t>
  </si>
  <si>
    <t>3.1.2.</t>
  </si>
  <si>
    <t>3.1.3.</t>
  </si>
  <si>
    <t>3.1.4.</t>
  </si>
  <si>
    <t>3.1.5.</t>
  </si>
  <si>
    <t>3.1.6.</t>
  </si>
  <si>
    <t>3.1.7.</t>
  </si>
  <si>
    <t>3.1.8.</t>
  </si>
  <si>
    <t>3.1.9.</t>
  </si>
  <si>
    <t>3.1.10</t>
  </si>
  <si>
    <t>3.1.11</t>
  </si>
  <si>
    <t>ОБЩИЕ СВЕДЕНИЯ</t>
  </si>
  <si>
    <t>Общее количество общеобразовательных организаций, реализующих образовательные программы НОО).</t>
  </si>
  <si>
    <t>1.1.</t>
  </si>
  <si>
    <r>
      <t xml:space="preserve">Количество общеобразовательных организаций, реализующих образовательные программы НОО, в которых </t>
    </r>
    <r>
      <rPr>
        <b/>
        <sz val="11"/>
        <color rgb="FF000000"/>
        <rFont val="Times New Roman"/>
        <family val="1"/>
        <charset val="204"/>
      </rPr>
      <t>ВСЕ</t>
    </r>
    <r>
      <rPr>
        <sz val="11"/>
        <color rgb="FF000000"/>
        <rFont val="Times New Roman"/>
        <family val="1"/>
        <charset val="204"/>
      </rPr>
      <t xml:space="preserve"> 1 классы в 2022-2023 учебном году перешли на обучение по обновленному ФГОС НОО</t>
    </r>
  </si>
  <si>
    <t>1.2.</t>
  </si>
  <si>
    <r>
      <t xml:space="preserve">Количество общеобразовательных организаций, реализующих образовательные программы НОО, в которых </t>
    </r>
    <r>
      <rPr>
        <b/>
        <sz val="11"/>
        <color rgb="FF000000"/>
        <rFont val="Times New Roman"/>
        <family val="1"/>
        <charset val="204"/>
      </rPr>
      <t>НЕ ВСЕ</t>
    </r>
    <r>
      <rPr>
        <sz val="11"/>
        <color rgb="FF000000"/>
        <rFont val="Times New Roman"/>
        <family val="1"/>
        <charset val="204"/>
      </rPr>
      <t xml:space="preserve"> 1 классы в 2022-2023 учебном году перешли на обучение по обновленному ФГОС НОО. </t>
    </r>
  </si>
  <si>
    <t>1.2.1.</t>
  </si>
  <si>
    <t>Количество общеобразовательных организаций, реализующих образовательные программы НОО, в которых нет набора обучающихся в 1 классы на 2022-2023 учебный год из-за отсутствия контингента обучающихся соответствующего возраста (например, малокомплектные сельские школы)</t>
  </si>
  <si>
    <t>1.2.2.</t>
  </si>
  <si>
    <t>Количество общеобразовательных организаций, реализующих образовательные программы НОО, в которых НЕ ВСЕ 1 классы в 2022-2023 учебном году перешли на обучение по обновленному ФГОС НОО из-за реализации адаптированных основных образовательных программ НОО в соответствии с ФГОС НОО обучающихся с ОВЗ, ФГОС НОО обучающихся с умственной отсталостью (интеллектуальными нарушениями)</t>
  </si>
  <si>
    <t>1.2.3.</t>
  </si>
  <si>
    <t>Если имеются иные причины наличия общеобразовательных организаций, реализующих образовательные программы НОО, в которых НЕ ВСЕ 1 классы в 2022-2023 учебном году перешли на обучение по обновленному ФГОС НОО, Укажите количество таких организаций и описание причин неперехода 1 классов на обновленный ФГОС НОО</t>
  </si>
  <si>
    <t>1.3.</t>
  </si>
  <si>
    <t>Количество общеобразовательных организаций, реализующих образовательные программы НОО, в которых ВСЕ 2 классы в 2022-2023 учебном году перешли на обучение по обновленному ФГОС НОО</t>
  </si>
  <si>
    <t>1.4.</t>
  </si>
  <si>
    <t>Количество общеобразовательных организаций, реализующих образовательные программы НОО, в которых ВСЕ 3 классы в 2022-2023 учебном году перешли на обучение по обновленному ФГОС НОО</t>
  </si>
  <si>
    <t>1.5.</t>
  </si>
  <si>
    <t>Количество общеобразовательных организаций, реализующих образовательные программы НОО, в которых ВСЕ 4 классы в 2022-2023 учебном году перешли на обучение по обновленному ФГОС НОО</t>
  </si>
  <si>
    <t>2</t>
  </si>
  <si>
    <t>Общее количество общеобразовательных организаций, реализующих образовательные программы ООО (все школы, реализующие программы ООО, в том числе школы, которые, помимо программ ООО, реализуют программы НОО и/или СОО)</t>
  </si>
  <si>
    <t>2.1</t>
  </si>
  <si>
    <t>Количество общеобразовательных организаций, реализующих образовательные программы ООО, в которых ВСЕ 5 классы в 2022-2023 учебном году перешли на обучение по обновленному ФГОС ООО</t>
  </si>
  <si>
    <t>Количество общеобразовательных организаций, реализующих образовательные программы ООО, в которых НЕ ВСЕ 5 классы в 2022-2023 учебном году перешли на обучение по обновленному ФГОС ООО.</t>
  </si>
  <si>
    <t>2.2.1</t>
  </si>
  <si>
    <t>Количество общеобразовательных организаций, реализующих образовательные программы ООО, в которых нет набора обучающихся в 5 классы на 2022-2023 учебный год из-за отсутствия контингента обучающихся соответствующего возраста (например, малокомплектные сельские школы)</t>
  </si>
  <si>
    <t>2.2.2</t>
  </si>
  <si>
    <t>Количество общеобразовательных организаций, реализующих образовательные программы ООО, в которых не предусмотрено наличие 5 классов (например, вечерние (сменные) школы)</t>
  </si>
  <si>
    <t>2.2.3</t>
  </si>
  <si>
    <t>Количество общеобразовательных организаций, реализующих образовательные программы ООО, в которых НЕ ВСЕ 5 классы в 2022-2023 учебном году перешли на обучение по обновленному ФГОС ООО из-за реализации адаптированных основных образовательных программ ООО в соответствии с ФГОС НОО обучающихся с ОВЗ, ФГОС обучающихся с умственной отсталостью (интеллектуальными нарушениями)</t>
  </si>
  <si>
    <t>2.2.4</t>
  </si>
  <si>
    <t>Если имеются иные причины наличия общеобразовательных организаций, реализующих образовательные программы ООО, в которых НЕ ВСЕ 5 классы в 2022-2023 учебном году перешли на обучение по обновленному ФГОС ООО, загрузите файл с указанием количества таких организаций и описанием причин неперехода 5 классов на обновленный ФГОС ООО</t>
  </si>
  <si>
    <t>Количество общеобразовательных организаций, реализующих образовательные программы ООО, в которых ВСЕ 6 классы в 2022-2023 учебном году перешли на обучение по обновленному ФГОС ООО</t>
  </si>
  <si>
    <t>2.4</t>
  </si>
  <si>
    <t>Количество общеобразовательных организаций, реализующих образовательные программы ООО, в которых ВСЕ 7 классы в 2022-2023 учебном году перешли на обучение по обновленному ФГОС ООО</t>
  </si>
  <si>
    <t>2.5</t>
  </si>
  <si>
    <t>Количество общеобразовательных организаций, реализующих образовательные программы ООО, в которых ВСЕ 8 классы в 2022-2023 учебном году перешли на обучение по обновленному ФГОС ООО</t>
  </si>
  <si>
    <t>2.6</t>
  </si>
  <si>
    <t>Количество общеобразовательных организаций, реализующих образовательные программы ООО, в которых ВСЕ 9 классы в 2022-2023 учебном году перешли на обучение по обновленному ФГОС ООО</t>
  </si>
  <si>
    <t>Кадровое обеспечение введения ФГОС НОО и ФГОС ООО</t>
  </si>
  <si>
    <t>Информация о подготовке учителей 1 классов, перешедших на обновленные ФГОС НОО</t>
  </si>
  <si>
    <t>Количество учителей 1 классов, осуществляющих обучение по обновленному ФГОС НОО</t>
  </si>
  <si>
    <t>Количество учителей 1 классов, осуществляющих обучение по обновленному ФГОС НОО, прошедших повышение квалификации по вопросам обучения по обновленному ФГОС (по состоянию на 05.10.2022 г.)</t>
  </si>
  <si>
    <t>Количество учителей 1 классов, осуществляющих обучение по обновленному ФГОС НОО, планирующих обучение по программам повышения квалификации по вопросам обучения по обновленному ФГОС НОО в период до 25.10.2022 г.)</t>
  </si>
  <si>
    <t>Информация о подготовке учителей 2-4 классов, перешедших на обновленные ФГОС НОО</t>
  </si>
  <si>
    <t>Количество учителей 2-4 классов, осуществляющих обучение по обновленному ФГОС НОО</t>
  </si>
  <si>
    <t>Количество учителей 2-4 классов, осуществляющих обучение по обновленному ФГОС НОО, прошедших повышение квалификации по вопросам обучения по обновленному ФГОС (по состоянию на 05.10.2022 г.)</t>
  </si>
  <si>
    <t>Количество учителей 2-4 классов, осуществляющих обучение по обновленному ФГОС НОО, планирующих обучение по программам повышения квалификации по вопросам обучения по обновленному ФГОС НОО в период до 25.10.2022 г.)</t>
  </si>
  <si>
    <t>Информация о подготовке учителей 5 классов, перешедших на обновленные ФГОС НОО</t>
  </si>
  <si>
    <t>Количество учителей 5 классов, осуществляющих обучение по обновленному ФГОС ООО</t>
  </si>
  <si>
    <t>Количество учителей 5 классов, осуществляющих обучение по обновленному ФГОС ООО, прошедших повышение квалификации по вопросам обучения по обновленному ФГОС (по состоянию на 05.10.2022 г.)</t>
  </si>
  <si>
    <t>Количество учителей 5 классов, осуществляющих обучение по обновленному ФГОС ООО, планирующих обучение по программам повышения квалификации по вопросам обучения по обновленному ФГОС ООО в период до 25.10.2022 г.)</t>
  </si>
  <si>
    <t>Количество административных работников общеобразовательных организаций, курирующих образовательную (учебно-воспитательную) работу организации, прошедших повышение квалификации по вопросам введения обновленных ФГОС НОО и ФГОС ООО (данные на 05.10.2022)</t>
  </si>
  <si>
    <t>Количество административных работников общеобразовательных организаций, курирующих образовательную (учебно-воспитательную) работу организации, планирующих обучение по программам повышения квалификации по вопросам обучения по обновленному ФГОС НОО и ФГОС ООО в период до 25 октября 2022 года</t>
  </si>
  <si>
    <t>5</t>
  </si>
  <si>
    <t>Информация о подготовке педагогических работников по вопросам формирования и оценки функциональной грамотности обучающихся</t>
  </si>
  <si>
    <t>5.1.</t>
  </si>
  <si>
    <t xml:space="preserve"> ПРОШЛИ обучение по программам повышения квалификации по вопросам обучения по обновленному ФГОС (данные на 05.10.2022г.)</t>
  </si>
  <si>
    <t>ПЛАНИРУЮТ пройти обучение по программам повышения квалификации по вопросам обучения по обновленному ФГОС НОО в период до 25.10.2022</t>
  </si>
  <si>
    <t>Количество учителей 1 классов, осуществляющих обучение по обновленному ФГОС ООО, которые ….</t>
  </si>
  <si>
    <t>Количество учителей 2-4 классов, осуществляющих обучение по обновленному ФГОС ООО, которые ….</t>
  </si>
  <si>
    <t>Количество учителей 5 классов, осуществляющих обучение по обновленному ФГОС ООО, которые …</t>
  </si>
  <si>
    <t>Количество педагогических работников общеобразовательных организаций, прошедших повышение квалификации по вопросам формирования и оценки функциональной грамотности обучающихся, от общего числа педагогических работников общеобразовательных организаций субъекта РФ (на 31.08.2022)</t>
  </si>
  <si>
    <t>Управление образования Первомайского района</t>
  </si>
  <si>
    <t>Наименование ОО</t>
  </si>
  <si>
    <t>МАОУ Альмяковская ООШ</t>
  </si>
  <si>
    <t>Общеобразовательная организация, реализует образовательные программы НОО</t>
  </si>
  <si>
    <r>
      <rPr>
        <b/>
        <sz val="11"/>
        <color rgb="FF000000"/>
        <rFont val="Times New Roman"/>
        <family val="1"/>
        <charset val="204"/>
      </rPr>
      <t>ВСЕ</t>
    </r>
    <r>
      <rPr>
        <sz val="11"/>
        <color rgb="FF000000"/>
        <rFont val="Times New Roman"/>
        <family val="1"/>
        <charset val="204"/>
      </rPr>
      <t xml:space="preserve"> 1 классы в 2022-2023 учебном году перешли на обучение по обновленному ФГОС НОО</t>
    </r>
  </si>
  <si>
    <r>
      <rPr>
        <b/>
        <sz val="11"/>
        <color rgb="FF000000"/>
        <rFont val="Times New Roman"/>
        <family val="1"/>
        <charset val="204"/>
      </rPr>
      <t>НЕ ВСЕ</t>
    </r>
    <r>
      <rPr>
        <sz val="11"/>
        <color rgb="FF000000"/>
        <rFont val="Times New Roman"/>
        <family val="1"/>
        <charset val="204"/>
      </rPr>
      <t xml:space="preserve"> 1 классы в 2022-2023 учебном году перешли на обучение по обновленному ФГОС НОО. </t>
    </r>
  </si>
  <si>
    <t>Нет набора обучающихся в 1 классы на 2022-2023 учебный год из-за отсутствия контингента обучающихся соответствующего возраста</t>
  </si>
  <si>
    <t>НЕ ВСЕ 1 классы в 2022-2023 учебном году перешли на обучение по обновленному ФГОС НОО из-за реализации адаптированных основных образовательных программ НОО в соответствии с ФГОС НОО обучающихся с ОВЗ, ФГОС НОО обучающихся с умственной отсталостью (интеллектуальными нарушениями)</t>
  </si>
  <si>
    <t>Наличие иных причин, при которых НЕ ВСЕ 1 классы в 2022-2023 учебном году перешли на обучение по обновленному ФГОС НОО.
Укажите причину неперехода 1 классов на обновленный ФГОС НОО в примечании</t>
  </si>
  <si>
    <r>
      <rPr>
        <b/>
        <sz val="11"/>
        <color rgb="FF000000"/>
        <rFont val="Times New Roman"/>
        <family val="1"/>
        <charset val="204"/>
      </rPr>
      <t>ВСЕ</t>
    </r>
    <r>
      <rPr>
        <sz val="11"/>
        <color rgb="FF000000"/>
        <rFont val="Times New Roman"/>
        <family val="1"/>
        <charset val="204"/>
      </rPr>
      <t xml:space="preserve"> 2 классы в 2022-2023 учебном году перешли на обучение по обновленному ФГОС НОО</t>
    </r>
  </si>
  <si>
    <r>
      <rPr>
        <b/>
        <sz val="11"/>
        <color rgb="FF000000"/>
        <rFont val="Times New Roman"/>
        <family val="1"/>
        <charset val="204"/>
      </rPr>
      <t>ВСЕ</t>
    </r>
    <r>
      <rPr>
        <sz val="11"/>
        <color rgb="FF000000"/>
        <rFont val="Times New Roman"/>
        <family val="1"/>
        <charset val="204"/>
      </rPr>
      <t xml:space="preserve"> 3 классы в 2022-2023 учебном году перешли на обучение по обновленному ФГОС НОО</t>
    </r>
  </si>
  <si>
    <r>
      <rPr>
        <b/>
        <sz val="11"/>
        <color rgb="FF000000"/>
        <rFont val="Times New Roman"/>
        <family val="1"/>
        <charset val="204"/>
      </rPr>
      <t xml:space="preserve">ВСЕ </t>
    </r>
    <r>
      <rPr>
        <sz val="11"/>
        <color rgb="FF000000"/>
        <rFont val="Times New Roman"/>
        <family val="1"/>
        <charset val="204"/>
      </rPr>
      <t>4 классы в 2022-2023 учебном году перешли на обучение по обновленному ФГОС НОО</t>
    </r>
  </si>
  <si>
    <t>Общеобразовательная организация, реализует образовательные программы ООО (в том числе помимо программ ООО, реализует программы и/или НОО и/или СОО)</t>
  </si>
  <si>
    <r>
      <rPr>
        <b/>
        <sz val="11"/>
        <color rgb="FF000000"/>
        <rFont val="Times New Roman"/>
        <family val="1"/>
        <charset val="204"/>
      </rPr>
      <t>ВСЕ</t>
    </r>
    <r>
      <rPr>
        <sz val="11"/>
        <color rgb="FF000000"/>
        <rFont val="Times New Roman"/>
        <family val="1"/>
        <charset val="204"/>
      </rPr>
      <t xml:space="preserve"> 5 классы в 2022-2023 учебном году перешли на обучение по обновленному ФГОС ООО</t>
    </r>
  </si>
  <si>
    <r>
      <rPr>
        <b/>
        <sz val="11"/>
        <color rgb="FF000000"/>
        <rFont val="Times New Roman"/>
        <family val="1"/>
        <charset val="204"/>
      </rPr>
      <t xml:space="preserve">НЕ ВСЕ </t>
    </r>
    <r>
      <rPr>
        <sz val="11"/>
        <color rgb="FF000000"/>
        <rFont val="Times New Roman"/>
        <family val="1"/>
        <charset val="204"/>
      </rPr>
      <t>5 классы в 2022-2023 учебном году перешли на обучение по обновленному ФГОС ООО.</t>
    </r>
  </si>
  <si>
    <t>Нет набора обучающихся в 5 классы на 2022-2023 учебный год из-за отсутствия контингента обучающихся соответствующего возраста</t>
  </si>
  <si>
    <t>Не предусмотрено наличие 5 классов (например, вечерние (сменные) школы)</t>
  </si>
  <si>
    <r>
      <rPr>
        <b/>
        <sz val="11"/>
        <color theme="1"/>
        <rFont val="Times New Roman"/>
        <family val="1"/>
        <charset val="204"/>
      </rPr>
      <t>НЕ ВСЕ</t>
    </r>
    <r>
      <rPr>
        <sz val="11"/>
        <color theme="1"/>
        <rFont val="Times New Roman"/>
        <family val="1"/>
        <charset val="204"/>
      </rPr>
      <t xml:space="preserve"> 5 классы в 2022-2023 учебном году перешли на обучение по обновленному ФГОС ООО из-за реализации адаптированных основных образовательных программ ООО в соответствии с ФГОС НОО обучающихся с ОВЗ, ФГОС обучающихся с умственной отсталостью (интеллектуальными нарушениями)</t>
    </r>
  </si>
  <si>
    <t>Наличие иных причин, при которых НЕ ВСЕ 5 классы в 2022-2023 учебном году перешли на обучение по обновленному ФГОС ООО.
Укажите причину неперехода 5 классов на обновленный ФГОС ООО в примечании</t>
  </si>
  <si>
    <r>
      <rPr>
        <b/>
        <sz val="11"/>
        <color rgb="FF000000"/>
        <rFont val="Times New Roman"/>
        <family val="1"/>
        <charset val="204"/>
      </rPr>
      <t>ВСЕ</t>
    </r>
    <r>
      <rPr>
        <sz val="11"/>
        <color rgb="FF000000"/>
        <rFont val="Times New Roman"/>
        <family val="1"/>
        <charset val="204"/>
      </rPr>
      <t xml:space="preserve"> 6 классы в 2022-2023 учебном году перешли на обучение по обновленному ФГОС ООО</t>
    </r>
  </si>
  <si>
    <r>
      <rPr>
        <b/>
        <sz val="11"/>
        <color rgb="FF000000"/>
        <rFont val="Times New Roman"/>
        <family val="1"/>
        <charset val="204"/>
      </rPr>
      <t>ВСЕ</t>
    </r>
    <r>
      <rPr>
        <sz val="11"/>
        <color rgb="FF000000"/>
        <rFont val="Times New Roman"/>
        <family val="1"/>
        <charset val="204"/>
      </rPr>
      <t xml:space="preserve"> 7 классы в 2022-2023 учебном году перешли на обучение по обновленному ФГОС ООО</t>
    </r>
  </si>
  <si>
    <r>
      <rPr>
        <b/>
        <sz val="11"/>
        <color rgb="FF000000"/>
        <rFont val="Times New Roman"/>
        <family val="1"/>
        <charset val="204"/>
      </rPr>
      <t>ВСЕ</t>
    </r>
    <r>
      <rPr>
        <sz val="11"/>
        <color rgb="FF000000"/>
        <rFont val="Times New Roman"/>
        <family val="1"/>
        <charset val="204"/>
      </rPr>
      <t xml:space="preserve"> 8 классы в 2022-2023 учебном году перешли на обучение по обновленному ФГОС ООО</t>
    </r>
  </si>
  <si>
    <r>
      <rPr>
        <b/>
        <sz val="11"/>
        <color rgb="FF000000"/>
        <rFont val="Times New Roman"/>
        <family val="1"/>
        <charset val="204"/>
      </rPr>
      <t xml:space="preserve">ВСЕ </t>
    </r>
    <r>
      <rPr>
        <sz val="11"/>
        <color rgb="FF000000"/>
        <rFont val="Times New Roman"/>
        <family val="1"/>
        <charset val="204"/>
      </rPr>
      <t>9 классы в 2022-2023 учебном году перешли на обучение по обновленному ФГОС ООО</t>
    </r>
  </si>
  <si>
    <t>3.1.10.</t>
  </si>
  <si>
    <t>3.1.11.</t>
  </si>
  <si>
    <t xml:space="preserve">Количество педагогических работников общеобразовательных организаций, прошедших повышение квалификации по вопросам формирования и оценки функциональной грамотности обучающихся, от общего числа педагогических работников общеобразовательных организаций субъекта РФ (на 31.08.2022) </t>
  </si>
  <si>
    <t>МАОУ Аргат-Юльская СОШ</t>
  </si>
  <si>
    <t xml:space="preserve">МБОУ Беляйская ООШ </t>
  </si>
  <si>
    <t>МБОУ Березовская СОШ</t>
  </si>
  <si>
    <r>
      <rPr>
        <b/>
        <sz val="11"/>
        <color indexed="8"/>
        <rFont val="Times New Roman"/>
        <family val="1"/>
        <charset val="204"/>
      </rPr>
      <t>ВСЕ</t>
    </r>
    <r>
      <rPr>
        <sz val="11"/>
        <color indexed="8"/>
        <rFont val="Times New Roman"/>
        <family val="1"/>
        <charset val="204"/>
      </rPr>
      <t xml:space="preserve"> 1 классы в 2022-2023 учебном году перешли на обучение по обновленному ФГОС НОО</t>
    </r>
  </si>
  <si>
    <r>
      <rPr>
        <b/>
        <sz val="11"/>
        <color indexed="8"/>
        <rFont val="Times New Roman"/>
        <family val="1"/>
        <charset val="204"/>
      </rPr>
      <t>НЕ ВСЕ</t>
    </r>
    <r>
      <rPr>
        <sz val="11"/>
        <color indexed="8"/>
        <rFont val="Times New Roman"/>
        <family val="1"/>
        <charset val="204"/>
      </rPr>
      <t xml:space="preserve"> 1 классы в 2022-2023 учебном году перешли на обучение по обновленному ФГОС НОО. </t>
    </r>
  </si>
  <si>
    <r>
      <rPr>
        <b/>
        <sz val="11"/>
        <color indexed="8"/>
        <rFont val="Times New Roman"/>
        <family val="1"/>
        <charset val="204"/>
      </rPr>
      <t>ВСЕ</t>
    </r>
    <r>
      <rPr>
        <sz val="11"/>
        <color indexed="8"/>
        <rFont val="Times New Roman"/>
        <family val="1"/>
        <charset val="204"/>
      </rPr>
      <t xml:space="preserve"> 2 классы в 2022-2023 учебном году перешли на обучение по обновленному ФГОС НОО</t>
    </r>
  </si>
  <si>
    <r>
      <rPr>
        <b/>
        <sz val="11"/>
        <color indexed="8"/>
        <rFont val="Times New Roman"/>
        <family val="1"/>
        <charset val="204"/>
      </rPr>
      <t>ВСЕ</t>
    </r>
    <r>
      <rPr>
        <sz val="11"/>
        <color indexed="8"/>
        <rFont val="Times New Roman"/>
        <family val="1"/>
        <charset val="204"/>
      </rPr>
      <t xml:space="preserve"> 3 классы в 2022-2023 учебном году перешли на обучение по обновленному ФГОС НОО</t>
    </r>
  </si>
  <si>
    <r>
      <rPr>
        <b/>
        <sz val="11"/>
        <color indexed="8"/>
        <rFont val="Times New Roman"/>
        <family val="1"/>
        <charset val="204"/>
      </rPr>
      <t xml:space="preserve">ВСЕ </t>
    </r>
    <r>
      <rPr>
        <sz val="11"/>
        <color indexed="8"/>
        <rFont val="Times New Roman"/>
        <family val="1"/>
        <charset val="204"/>
      </rPr>
      <t>4 классы в 2022-2023 учебном году перешли на обучение по обновленному ФГОС НОО</t>
    </r>
  </si>
  <si>
    <r>
      <rPr>
        <b/>
        <sz val="11"/>
        <color indexed="8"/>
        <rFont val="Times New Roman"/>
        <family val="1"/>
        <charset val="204"/>
      </rPr>
      <t>ВСЕ</t>
    </r>
    <r>
      <rPr>
        <sz val="11"/>
        <color indexed="8"/>
        <rFont val="Times New Roman"/>
        <family val="1"/>
        <charset val="204"/>
      </rPr>
      <t xml:space="preserve"> 5 классы в 2022-2023 учебном году перешли на обучение по обновленному ФГОС ООО</t>
    </r>
  </si>
  <si>
    <r>
      <rPr>
        <b/>
        <sz val="11"/>
        <color indexed="8"/>
        <rFont val="Times New Roman"/>
        <family val="1"/>
        <charset val="204"/>
      </rPr>
      <t xml:space="preserve">НЕ ВСЕ </t>
    </r>
    <r>
      <rPr>
        <sz val="11"/>
        <color indexed="8"/>
        <rFont val="Times New Roman"/>
        <family val="1"/>
        <charset val="204"/>
      </rPr>
      <t>5 классы в 2022-2023 учебном году перешли на обучение по обновленному ФГОС ООО.</t>
    </r>
  </si>
  <si>
    <r>
      <rPr>
        <b/>
        <sz val="11"/>
        <color indexed="8"/>
        <rFont val="Times New Roman"/>
        <family val="1"/>
        <charset val="204"/>
      </rPr>
      <t>НЕ ВСЕ</t>
    </r>
    <r>
      <rPr>
        <sz val="11"/>
        <color indexed="8"/>
        <rFont val="Times New Roman"/>
        <family val="1"/>
        <charset val="204"/>
      </rPr>
      <t xml:space="preserve"> 5 классы в 2022-2023 учебном году перешли на обучение по обновленному ФГОС ООО из-за реализации адаптированных основных образовательных программ ООО в соответствии с ФГОС НОО обучающихся с ОВЗ, ФГОС обучающихся с умственной отсталостью (интеллектуальными нарушениями)</t>
    </r>
  </si>
  <si>
    <r>
      <rPr>
        <b/>
        <sz val="11"/>
        <color indexed="8"/>
        <rFont val="Times New Roman"/>
        <family val="1"/>
        <charset val="204"/>
      </rPr>
      <t>ВСЕ</t>
    </r>
    <r>
      <rPr>
        <sz val="11"/>
        <color indexed="8"/>
        <rFont val="Times New Roman"/>
        <family val="1"/>
        <charset val="204"/>
      </rPr>
      <t xml:space="preserve"> 6 классы в 2022-2023 учебном году перешли на обучение по обновленному ФГОС ООО</t>
    </r>
  </si>
  <si>
    <r>
      <rPr>
        <b/>
        <sz val="11"/>
        <color indexed="8"/>
        <rFont val="Times New Roman"/>
        <family val="1"/>
        <charset val="204"/>
      </rPr>
      <t>ВСЕ</t>
    </r>
    <r>
      <rPr>
        <sz val="11"/>
        <color indexed="8"/>
        <rFont val="Times New Roman"/>
        <family val="1"/>
        <charset val="204"/>
      </rPr>
      <t xml:space="preserve"> 7 классы в 2022-2023 учебном году перешли на обучение по обновленному ФГОС ООО</t>
    </r>
  </si>
  <si>
    <r>
      <rPr>
        <b/>
        <sz val="11"/>
        <color indexed="8"/>
        <rFont val="Times New Roman"/>
        <family val="1"/>
        <charset val="204"/>
      </rPr>
      <t>ВСЕ</t>
    </r>
    <r>
      <rPr>
        <sz val="11"/>
        <color indexed="8"/>
        <rFont val="Times New Roman"/>
        <family val="1"/>
        <charset val="204"/>
      </rPr>
      <t xml:space="preserve"> 8 классы в 2022-2023 учебном году перешли на обучение по обновленному ФГОС ООО</t>
    </r>
  </si>
  <si>
    <r>
      <rPr>
        <b/>
        <sz val="11"/>
        <color indexed="8"/>
        <rFont val="Times New Roman"/>
        <family val="1"/>
        <charset val="204"/>
      </rPr>
      <t xml:space="preserve">ВСЕ </t>
    </r>
    <r>
      <rPr>
        <sz val="11"/>
        <color indexed="8"/>
        <rFont val="Times New Roman"/>
        <family val="1"/>
        <charset val="204"/>
      </rPr>
      <t>9 классы в 2022-2023 учебном году перешли на обучение по обновленному ФГОС ООО</t>
    </r>
  </si>
  <si>
    <t>МБОУ Ежинская ООШ</t>
  </si>
  <si>
    <t>Семенюк Марина Александровна</t>
  </si>
  <si>
    <t>Куяновская СОШ</t>
  </si>
  <si>
    <t>МБОУ ООШ п. Новый</t>
  </si>
  <si>
    <t>Ореховская СОШ</t>
  </si>
  <si>
    <t>МБОУ Первомайская СОШ</t>
  </si>
  <si>
    <t>МАОУ Сергеевская СОШ</t>
  </si>
  <si>
    <r>
      <rPr>
        <b/>
        <sz val="11"/>
        <color rgb="FF000000"/>
        <rFont val="Times New Roman"/>
        <family val="1"/>
        <charset val="204"/>
      </rPr>
      <t>НЕ ВСЕ</t>
    </r>
    <r>
      <rPr>
        <sz val="11"/>
        <color rgb="FF000000"/>
        <rFont val="Times New Roman"/>
        <family val="1"/>
        <charset val="204"/>
      </rPr>
      <t xml:space="preserve"> 5 классы в 2022-2023 учебном году перешли на обучение по обновленному ФГОС ООО из-за реализации адаптированных основных образовательных программ ООО в соответствии с ФГОС НОО обучающихся с ОВЗ, ФГОС обучающихся с умственной отсталостью (интеллектуальными нарушениями)</t>
    </r>
  </si>
  <si>
    <t>МАОУ Туендатская ООШ Первомайского района Томской области</t>
  </si>
  <si>
    <t>МАОУ Улу-Юльская СОШ</t>
  </si>
  <si>
    <t>МБОУ Торбеевская ООШ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</si>
</sst>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3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.5"/>
      <color rgb="FF000000"/>
      <name val="Times New Roman"/>
      <family val="1"/>
      <charset val="204"/>
    </font>
    <font>
      <b/>
      <sz val="9.5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9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.5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9.5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CC"/>
        <bgColor rgb="FFFFC7CE"/>
      </patternFill>
    </fill>
    <fill>
      <patternFill patternType="solid">
        <fgColor rgb="FFC5E0B4"/>
        <bgColor rgb="FFD9D9D9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C6D9F1"/>
      </patternFill>
    </fill>
    <fill>
      <patternFill patternType="solid">
        <fgColor rgb="FFFBE5D6"/>
        <bgColor rgb="FFE2F0D9"/>
      </patternFill>
    </fill>
    <fill>
      <patternFill patternType="solid">
        <fgColor rgb="FFA9D18E"/>
        <bgColor rgb="FFC5E0B4"/>
      </patternFill>
    </fill>
    <fill>
      <patternFill patternType="solid">
        <fgColor rgb="FFE2F0D9"/>
        <bgColor rgb="FFFBE5D6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32" fillId="0" borderId="0"/>
  </cellStyleXfs>
  <cellXfs count="489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3" fillId="0" borderId="0" xfId="0" applyFont="1" applyProtection="1">
      <protection locked="0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49" fontId="7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2" xfId="0" applyFont="1" applyBorder="1" applyAlignment="1" applyProtection="1">
      <alignment vertical="center" wrapText="1"/>
    </xf>
    <xf numFmtId="0" fontId="10" fillId="0" borderId="13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6" fillId="5" borderId="16" xfId="0" applyFont="1" applyFill="1" applyBorder="1" applyAlignment="1" applyProtection="1">
      <alignment horizontal="center" vertical="center"/>
    </xf>
    <xf numFmtId="0" fontId="6" fillId="5" borderId="17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6" fillId="5" borderId="20" xfId="0" applyFont="1" applyFill="1" applyBorder="1" applyAlignment="1" applyProtection="1">
      <alignment horizontal="center" vertical="center"/>
    </xf>
    <xf numFmtId="0" fontId="6" fillId="5" borderId="21" xfId="0" applyFont="1" applyFill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0" fontId="6" fillId="5" borderId="24" xfId="0" applyFont="1" applyFill="1" applyBorder="1" applyAlignment="1" applyProtection="1">
      <alignment horizontal="center" vertical="center"/>
    </xf>
    <xf numFmtId="0" fontId="6" fillId="5" borderId="22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</xf>
    <xf numFmtId="0" fontId="6" fillId="5" borderId="11" xfId="0" applyFont="1" applyFill="1" applyBorder="1" applyAlignment="1" applyProtection="1">
      <alignment horizontal="center" vertical="center"/>
    </xf>
    <xf numFmtId="16" fontId="7" fillId="0" borderId="10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 wrapText="1"/>
    </xf>
    <xf numFmtId="16" fontId="7" fillId="0" borderId="12" xfId="0" applyNumberFormat="1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vertical="center" wrapText="1"/>
    </xf>
    <xf numFmtId="0" fontId="6" fillId="5" borderId="13" xfId="0" applyFont="1" applyFill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4" fillId="4" borderId="15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5" fillId="4" borderId="16" xfId="0" applyFont="1" applyFill="1" applyBorder="1" applyAlignment="1" applyProtection="1">
      <alignment horizontal="center" vertical="center" wrapText="1"/>
    </xf>
    <xf numFmtId="0" fontId="12" fillId="0" borderId="0" xfId="0" applyFont="1" applyProtection="1">
      <protection locked="0"/>
    </xf>
    <xf numFmtId="0" fontId="14" fillId="0" borderId="2" xfId="0" applyFont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3" fillId="0" borderId="0" xfId="0" applyFont="1" applyProtection="1"/>
    <xf numFmtId="0" fontId="16" fillId="3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vertical="center" wrapText="1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14" fontId="8" fillId="0" borderId="2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0" fontId="7" fillId="0" borderId="31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7" fillId="4" borderId="32" xfId="0" applyFont="1" applyFill="1" applyBorder="1" applyAlignment="1">
      <alignment vertical="center" wrapText="1"/>
    </xf>
    <xf numFmtId="164" fontId="4" fillId="0" borderId="28" xfId="0" applyNumberFormat="1" applyFont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34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vertical="center" wrapText="1"/>
    </xf>
    <xf numFmtId="0" fontId="14" fillId="0" borderId="32" xfId="0" applyFont="1" applyBorder="1" applyAlignment="1" applyProtection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0" fontId="7" fillId="0" borderId="32" xfId="0" applyFont="1" applyBorder="1" applyAlignment="1" applyProtection="1">
      <alignment vertical="center" wrapText="1"/>
    </xf>
    <xf numFmtId="0" fontId="0" fillId="0" borderId="4" xfId="0" applyBorder="1" applyProtection="1">
      <protection locked="0"/>
    </xf>
    <xf numFmtId="49" fontId="13" fillId="0" borderId="28" xfId="0" applyNumberFormat="1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16" fontId="7" fillId="4" borderId="6" xfId="0" applyNumberFormat="1" applyFont="1" applyFill="1" applyBorder="1" applyAlignment="1">
      <alignment horizontal="center" vertical="center" wrapText="1"/>
    </xf>
    <xf numFmtId="16" fontId="7" fillId="4" borderId="34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4" fontId="6" fillId="5" borderId="3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0" borderId="32" xfId="0" applyFont="1" applyBorder="1"/>
    <xf numFmtId="0" fontId="6" fillId="5" borderId="1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5" borderId="4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35" xfId="0" applyFont="1" applyBorder="1" applyAlignment="1" applyProtection="1">
      <alignment horizontal="left" vertical="top" wrapText="1"/>
      <protection locked="0"/>
    </xf>
    <xf numFmtId="0" fontId="10" fillId="0" borderId="36" xfId="0" applyFont="1" applyBorder="1" applyAlignment="1" applyProtection="1">
      <alignment horizontal="left" vertical="top" wrapText="1"/>
      <protection locked="0"/>
    </xf>
    <xf numFmtId="0" fontId="5" fillId="6" borderId="36" xfId="0" applyFont="1" applyFill="1" applyBorder="1" applyAlignment="1" applyProtection="1">
      <alignment horizontal="left" vertical="top" wrapText="1"/>
      <protection locked="0"/>
    </xf>
    <xf numFmtId="0" fontId="10" fillId="0" borderId="37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Protection="1">
      <protection locked="0"/>
    </xf>
    <xf numFmtId="0" fontId="8" fillId="0" borderId="35" xfId="0" applyFont="1" applyBorder="1" applyProtection="1">
      <protection locked="0"/>
    </xf>
    <xf numFmtId="0" fontId="8" fillId="0" borderId="36" xfId="0" applyFont="1" applyBorder="1" applyProtection="1">
      <protection locked="0"/>
    </xf>
    <xf numFmtId="0" fontId="8" fillId="0" borderId="37" xfId="0" applyFont="1" applyBorder="1" applyProtection="1">
      <protection locked="0"/>
    </xf>
    <xf numFmtId="0" fontId="8" fillId="0" borderId="2" xfId="0" applyFont="1" applyBorder="1" applyProtection="1">
      <protection locked="0"/>
    </xf>
    <xf numFmtId="0" fontId="5" fillId="0" borderId="4" xfId="0" applyFont="1" applyBorder="1" applyAlignment="1">
      <alignment horizontal="center" vertical="center"/>
    </xf>
    <xf numFmtId="164" fontId="5" fillId="5" borderId="32" xfId="0" applyNumberFormat="1" applyFont="1" applyFill="1" applyBorder="1" applyAlignment="1">
      <alignment horizontal="center" vertical="center"/>
    </xf>
    <xf numFmtId="0" fontId="0" fillId="0" borderId="2" xfId="0" applyBorder="1" applyProtection="1">
      <protection locked="0"/>
    </xf>
    <xf numFmtId="0" fontId="8" fillId="0" borderId="5" xfId="0" applyFont="1" applyBorder="1" applyAlignment="1">
      <alignment wrapText="1"/>
    </xf>
    <xf numFmtId="0" fontId="18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vertical="center"/>
    </xf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/>
    </xf>
    <xf numFmtId="0" fontId="14" fillId="0" borderId="0" xfId="0" applyFont="1"/>
    <xf numFmtId="0" fontId="5" fillId="0" borderId="36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>
      <alignment wrapText="1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4" borderId="41" xfId="0" applyFont="1" applyFill="1" applyBorder="1" applyAlignment="1" applyProtection="1">
      <alignment horizontal="center" vertical="center" wrapText="1"/>
      <protection locked="0"/>
    </xf>
    <xf numFmtId="0" fontId="6" fillId="8" borderId="32" xfId="0" applyFont="1" applyFill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0" fillId="0" borderId="42" xfId="0" applyFont="1" applyBorder="1" applyAlignment="1" applyProtection="1">
      <alignment horizontal="left" vertical="top" wrapText="1"/>
      <protection locked="0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9" fillId="0" borderId="0" xfId="0" applyFont="1" applyProtection="1"/>
    <xf numFmtId="0" fontId="8" fillId="0" borderId="0" xfId="0" applyFont="1" applyProtection="1"/>
    <xf numFmtId="0" fontId="20" fillId="0" borderId="4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31" xfId="0" applyFont="1" applyBorder="1" applyAlignment="1" applyProtection="1">
      <alignment horizontal="center" vertical="center" wrapText="1"/>
      <protection locked="0"/>
    </xf>
    <xf numFmtId="0" fontId="21" fillId="0" borderId="46" xfId="0" applyFont="1" applyBorder="1" applyAlignment="1" applyProtection="1">
      <alignment horizontal="center" vertical="center" wrapText="1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6" fillId="5" borderId="31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14" fillId="0" borderId="47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1" fillId="0" borderId="47" xfId="0" applyFont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0" fontId="6" fillId="5" borderId="17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14" fillId="0" borderId="48" xfId="0" applyFont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>
      <alignment horizontal="center" vertical="center"/>
    </xf>
    <xf numFmtId="0" fontId="21" fillId="0" borderId="48" xfId="0" applyFont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6" fillId="5" borderId="21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16" fontId="7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14" fillId="0" borderId="43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6" fillId="5" borderId="36" xfId="0" applyFont="1" applyFill="1" applyBorder="1" applyAlignment="1">
      <alignment horizontal="center" vertical="center"/>
    </xf>
    <xf numFmtId="16" fontId="7" fillId="0" borderId="52" xfId="0" applyNumberFormat="1" applyFont="1" applyBorder="1" applyAlignment="1">
      <alignment horizontal="center" vertical="center" wrapText="1"/>
    </xf>
    <xf numFmtId="0" fontId="7" fillId="0" borderId="53" xfId="0" applyFont="1" applyBorder="1" applyAlignment="1">
      <alignment vertical="center" wrapText="1"/>
    </xf>
    <xf numFmtId="0" fontId="14" fillId="0" borderId="54" xfId="0" applyFont="1" applyBorder="1" applyAlignment="1" applyProtection="1">
      <alignment horizontal="center" vertical="center" wrapText="1"/>
      <protection locked="0"/>
    </xf>
    <xf numFmtId="0" fontId="14" fillId="0" borderId="55" xfId="0" applyFont="1" applyBorder="1" applyAlignment="1" applyProtection="1">
      <alignment horizontal="center" vertical="center" wrapText="1"/>
      <protection locked="0"/>
    </xf>
    <xf numFmtId="0" fontId="14" fillId="0" borderId="53" xfId="0" applyFont="1" applyBorder="1" applyAlignment="1" applyProtection="1">
      <alignment horizontal="center" vertical="center" wrapText="1"/>
      <protection locked="0"/>
    </xf>
    <xf numFmtId="0" fontId="6" fillId="5" borderId="37" xfId="0" applyFont="1" applyFill="1" applyBorder="1" applyAlignment="1">
      <alignment horizontal="center" vertical="center"/>
    </xf>
    <xf numFmtId="0" fontId="6" fillId="5" borderId="53" xfId="0" applyFont="1" applyFill="1" applyBorder="1" applyAlignment="1">
      <alignment horizontal="center" vertical="center"/>
    </xf>
    <xf numFmtId="0" fontId="22" fillId="0" borderId="0" xfId="0" applyFont="1" applyAlignment="1" applyProtection="1">
      <alignment horizontal="left" vertical="top"/>
    </xf>
    <xf numFmtId="0" fontId="23" fillId="0" borderId="0" xfId="0" applyFont="1" applyAlignment="1" applyProtection="1">
      <alignment vertical="center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vertical="center"/>
      <protection locked="0"/>
    </xf>
    <xf numFmtId="49" fontId="25" fillId="0" borderId="5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/>
    </xf>
    <xf numFmtId="0" fontId="25" fillId="0" borderId="0" xfId="0" applyFont="1"/>
    <xf numFmtId="0" fontId="26" fillId="0" borderId="32" xfId="0" applyFont="1" applyBorder="1" applyAlignment="1">
      <alignment horizontal="center" vertical="center"/>
    </xf>
    <xf numFmtId="0" fontId="27" fillId="0" borderId="35" xfId="0" applyFont="1" applyBorder="1" applyAlignment="1" applyProtection="1">
      <alignment horizontal="left" vertical="top" wrapText="1"/>
      <protection locked="0"/>
    </xf>
    <xf numFmtId="0" fontId="24" fillId="0" borderId="0" xfId="0" applyFont="1"/>
    <xf numFmtId="0" fontId="28" fillId="11" borderId="3" xfId="0" applyFont="1" applyFill="1" applyBorder="1" applyAlignment="1">
      <alignment horizontal="center" vertical="center" wrapText="1"/>
    </xf>
    <xf numFmtId="0" fontId="28" fillId="11" borderId="3" xfId="0" applyFont="1" applyFill="1" applyBorder="1" applyAlignment="1">
      <alignment vertical="center" wrapText="1"/>
    </xf>
    <xf numFmtId="164" fontId="24" fillId="0" borderId="5" xfId="0" applyNumberFormat="1" applyFont="1" applyBorder="1" applyAlignment="1" applyProtection="1">
      <alignment horizontal="center" vertical="center" wrapText="1"/>
      <protection locked="0"/>
    </xf>
    <xf numFmtId="0" fontId="24" fillId="10" borderId="32" xfId="0" applyFont="1" applyFill="1" applyBorder="1" applyAlignment="1">
      <alignment horizontal="center" vertical="center"/>
    </xf>
    <xf numFmtId="0" fontId="27" fillId="0" borderId="36" xfId="0" applyFont="1" applyBorder="1" applyAlignment="1" applyProtection="1">
      <alignment horizontal="left" vertical="top" wrapText="1"/>
      <protection locked="0"/>
    </xf>
    <xf numFmtId="16" fontId="23" fillId="12" borderId="6" xfId="0" applyNumberFormat="1" applyFont="1" applyFill="1" applyBorder="1" applyAlignment="1">
      <alignment horizontal="center" vertical="center" wrapText="1"/>
    </xf>
    <xf numFmtId="0" fontId="23" fillId="12" borderId="2" xfId="0" applyFont="1" applyFill="1" applyBorder="1" applyAlignment="1">
      <alignment vertical="center" wrapText="1"/>
    </xf>
    <xf numFmtId="164" fontId="24" fillId="10" borderId="32" xfId="0" applyNumberFormat="1" applyFont="1" applyFill="1" applyBorder="1" applyAlignment="1">
      <alignment horizontal="center" vertical="center"/>
    </xf>
    <xf numFmtId="14" fontId="23" fillId="0" borderId="26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164" fontId="26" fillId="10" borderId="32" xfId="0" applyNumberFormat="1" applyFont="1" applyFill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horizontal="center" vertical="center" wrapText="1"/>
    </xf>
    <xf numFmtId="0" fontId="26" fillId="13" borderId="36" xfId="0" applyFont="1" applyFill="1" applyBorder="1" applyAlignment="1" applyProtection="1">
      <alignment horizontal="left" vertical="top" wrapText="1"/>
      <protection locked="0"/>
    </xf>
    <xf numFmtId="0" fontId="28" fillId="11" borderId="5" xfId="0" applyFont="1" applyFill="1" applyBorder="1" applyAlignment="1">
      <alignment vertical="center" wrapText="1"/>
    </xf>
    <xf numFmtId="49" fontId="23" fillId="0" borderId="6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49" fontId="24" fillId="11" borderId="6" xfId="0" applyNumberFormat="1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/>
    </xf>
    <xf numFmtId="0" fontId="26" fillId="0" borderId="36" xfId="0" applyFont="1" applyBorder="1" applyAlignment="1" applyProtection="1">
      <alignment horizontal="left" vertical="top" wrapText="1"/>
      <protection locked="0"/>
    </xf>
    <xf numFmtId="0" fontId="23" fillId="0" borderId="2" xfId="0" applyFont="1" applyBorder="1" applyAlignment="1">
      <alignment vertical="center" wrapText="1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23" fillId="0" borderId="40" xfId="0" applyFont="1" applyBorder="1" applyAlignment="1">
      <alignment wrapText="1"/>
    </xf>
    <xf numFmtId="0" fontId="25" fillId="0" borderId="5" xfId="0" applyFont="1" applyBorder="1" applyAlignment="1" applyProtection="1">
      <alignment horizontal="center" vertical="center" wrapText="1"/>
      <protection locked="0"/>
    </xf>
    <xf numFmtId="49" fontId="23" fillId="12" borderId="6" xfId="0" applyNumberFormat="1" applyFont="1" applyFill="1" applyBorder="1" applyAlignment="1">
      <alignment horizontal="center" vertical="center" wrapText="1"/>
    </xf>
    <xf numFmtId="0" fontId="25" fillId="12" borderId="41" xfId="0" applyFont="1" applyFill="1" applyBorder="1" applyAlignment="1" applyProtection="1">
      <alignment horizontal="center" vertical="center" wrapText="1"/>
      <protection locked="0"/>
    </xf>
    <xf numFmtId="0" fontId="24" fillId="10" borderId="11" xfId="0" applyFont="1" applyFill="1" applyBorder="1" applyAlignment="1">
      <alignment horizontal="center" vertical="center"/>
    </xf>
    <xf numFmtId="0" fontId="24" fillId="14" borderId="32" xfId="0" applyFont="1" applyFill="1" applyBorder="1" applyAlignment="1">
      <alignment horizontal="center" vertical="center"/>
    </xf>
    <xf numFmtId="0" fontId="24" fillId="0" borderId="32" xfId="0" applyFont="1" applyBorder="1"/>
    <xf numFmtId="14" fontId="23" fillId="0" borderId="6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7" fillId="0" borderId="42" xfId="0" applyFont="1" applyBorder="1" applyAlignment="1" applyProtection="1">
      <alignment horizontal="left" vertical="top" wrapText="1"/>
      <protection locked="0"/>
    </xf>
    <xf numFmtId="49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9" fillId="0" borderId="0" xfId="0" applyFont="1" applyProtection="1"/>
    <xf numFmtId="0" fontId="23" fillId="0" borderId="0" xfId="0" applyFont="1" applyProtection="1"/>
    <xf numFmtId="0" fontId="30" fillId="0" borderId="4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23" fillId="12" borderId="15" xfId="0" applyFont="1" applyFill="1" applyBorder="1" applyAlignment="1">
      <alignment horizontal="center" vertical="center" wrapText="1"/>
    </xf>
    <xf numFmtId="0" fontId="23" fillId="12" borderId="16" xfId="0" applyFont="1" applyFill="1" applyBorder="1" applyAlignment="1">
      <alignment horizontal="center" vertical="center" wrapText="1"/>
    </xf>
    <xf numFmtId="0" fontId="27" fillId="12" borderId="16" xfId="0" applyFont="1" applyFill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31" xfId="0" applyFont="1" applyBorder="1" applyAlignment="1">
      <alignment vertical="center" wrapText="1"/>
    </xf>
    <xf numFmtId="0" fontId="25" fillId="0" borderId="46" xfId="0" applyFont="1" applyBorder="1" applyAlignment="1" applyProtection="1">
      <alignment horizontal="center" vertical="center" wrapText="1"/>
      <protection locked="0"/>
    </xf>
    <xf numFmtId="0" fontId="25" fillId="0" borderId="18" xfId="0" applyFont="1" applyBorder="1" applyAlignment="1" applyProtection="1">
      <alignment horizontal="center" vertical="center" wrapText="1"/>
      <protection locked="0"/>
    </xf>
    <xf numFmtId="0" fontId="25" fillId="0" borderId="31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0" fontId="31" fillId="0" borderId="18" xfId="0" applyFont="1" applyBorder="1" applyAlignment="1" applyProtection="1">
      <alignment horizontal="center" vertical="center" wrapText="1"/>
      <protection locked="0"/>
    </xf>
    <xf numFmtId="0" fontId="24" fillId="10" borderId="31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7" xfId="0" applyFont="1" applyBorder="1" applyAlignment="1">
      <alignment vertical="center" wrapText="1"/>
    </xf>
    <xf numFmtId="0" fontId="25" fillId="0" borderId="47" xfId="0" applyFont="1" applyBorder="1" applyAlignment="1" applyProtection="1">
      <alignment horizontal="center" vertical="center" wrapText="1"/>
      <protection locked="0"/>
    </xf>
    <xf numFmtId="0" fontId="25" fillId="0" borderId="16" xfId="0" applyFont="1" applyBorder="1" applyAlignment="1" applyProtection="1">
      <alignment horizontal="center" vertical="center" wrapText="1"/>
      <protection locked="0"/>
    </xf>
    <xf numFmtId="0" fontId="25" fillId="0" borderId="17" xfId="0" applyFont="1" applyBorder="1" applyAlignment="1" applyProtection="1">
      <alignment horizontal="center" vertical="center" wrapText="1"/>
      <protection locked="0"/>
    </xf>
    <xf numFmtId="0" fontId="24" fillId="10" borderId="4" xfId="0" applyFont="1" applyFill="1" applyBorder="1" applyAlignment="1">
      <alignment horizontal="center" vertical="center"/>
    </xf>
    <xf numFmtId="0" fontId="31" fillId="0" borderId="47" xfId="0" applyFont="1" applyBorder="1" applyAlignment="1" applyProtection="1">
      <alignment horizontal="center" vertical="center" wrapText="1"/>
      <protection locked="0"/>
    </xf>
    <xf numFmtId="0" fontId="31" fillId="0" borderId="16" xfId="0" applyFont="1" applyBorder="1" applyAlignment="1" applyProtection="1">
      <alignment horizontal="center" vertical="center" wrapText="1"/>
      <protection locked="0"/>
    </xf>
    <xf numFmtId="0" fontId="24" fillId="10" borderId="17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21" xfId="0" applyFont="1" applyBorder="1" applyAlignment="1">
      <alignment vertical="center" wrapText="1"/>
    </xf>
    <xf numFmtId="0" fontId="25" fillId="0" borderId="48" xfId="0" applyFont="1" applyBorder="1" applyAlignment="1" applyProtection="1">
      <alignment horizontal="center" vertical="center" wrapText="1"/>
      <protection locked="0"/>
    </xf>
    <xf numFmtId="0" fontId="25" fillId="0" borderId="20" xfId="0" applyFont="1" applyBorder="1" applyAlignment="1" applyProtection="1">
      <alignment horizontal="center" vertical="center" wrapText="1"/>
      <protection locked="0"/>
    </xf>
    <xf numFmtId="0" fontId="25" fillId="0" borderId="21" xfId="0" applyFont="1" applyBorder="1" applyAlignment="1" applyProtection="1">
      <alignment horizontal="center" vertical="center" wrapText="1"/>
      <protection locked="0"/>
    </xf>
    <xf numFmtId="0" fontId="24" fillId="10" borderId="2" xfId="0" applyFont="1" applyFill="1" applyBorder="1" applyAlignment="1">
      <alignment horizontal="center" vertical="center"/>
    </xf>
    <xf numFmtId="0" fontId="31" fillId="0" borderId="48" xfId="0" applyFont="1" applyBorder="1" applyAlignment="1" applyProtection="1">
      <alignment horizontal="center" vertical="center" wrapText="1"/>
      <protection locked="0"/>
    </xf>
    <xf numFmtId="0" fontId="31" fillId="0" borderId="20" xfId="0" applyFont="1" applyBorder="1" applyAlignment="1" applyProtection="1">
      <alignment horizontal="center" vertical="center" wrapText="1"/>
      <protection locked="0"/>
    </xf>
    <xf numFmtId="0" fontId="24" fillId="10" borderId="21" xfId="0" applyFont="1" applyFill="1" applyBorder="1" applyAlignment="1">
      <alignment horizontal="center" vertical="center"/>
    </xf>
    <xf numFmtId="0" fontId="24" fillId="10" borderId="35" xfId="0" applyFont="1" applyFill="1" applyBorder="1" applyAlignment="1">
      <alignment horizontal="center" vertical="center"/>
    </xf>
    <xf numFmtId="0" fontId="24" fillId="10" borderId="22" xfId="0" applyFont="1" applyFill="1" applyBorder="1" applyAlignment="1">
      <alignment horizontal="center" vertical="center"/>
    </xf>
    <xf numFmtId="16" fontId="23" fillId="0" borderId="10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vertical="center" wrapText="1"/>
    </xf>
    <xf numFmtId="0" fontId="25" fillId="0" borderId="43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0" fontId="24" fillId="10" borderId="36" xfId="0" applyFont="1" applyFill="1" applyBorder="1" applyAlignment="1">
      <alignment horizontal="center" vertical="center"/>
    </xf>
    <xf numFmtId="16" fontId="23" fillId="0" borderId="52" xfId="0" applyNumberFormat="1" applyFont="1" applyBorder="1" applyAlignment="1">
      <alignment horizontal="center" vertical="center" wrapText="1"/>
    </xf>
    <xf numFmtId="0" fontId="23" fillId="0" borderId="53" xfId="0" applyFont="1" applyBorder="1" applyAlignment="1">
      <alignment vertical="center" wrapText="1"/>
    </xf>
    <xf numFmtId="0" fontId="25" fillId="0" borderId="54" xfId="0" applyFont="1" applyBorder="1" applyAlignment="1" applyProtection="1">
      <alignment horizontal="center" vertical="center" wrapText="1"/>
      <protection locked="0"/>
    </xf>
    <xf numFmtId="0" fontId="25" fillId="0" borderId="55" xfId="0" applyFont="1" applyBorder="1" applyAlignment="1" applyProtection="1">
      <alignment horizontal="center" vertical="center" wrapText="1"/>
      <protection locked="0"/>
    </xf>
    <xf numFmtId="0" fontId="25" fillId="0" borderId="53" xfId="0" applyFont="1" applyBorder="1" applyAlignment="1" applyProtection="1">
      <alignment horizontal="center" vertical="center" wrapText="1"/>
      <protection locked="0"/>
    </xf>
    <xf numFmtId="0" fontId="24" fillId="10" borderId="37" xfId="0" applyFont="1" applyFill="1" applyBorder="1" applyAlignment="1">
      <alignment horizontal="center" vertical="center"/>
    </xf>
    <xf numFmtId="0" fontId="24" fillId="10" borderId="5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5" fillId="0" borderId="0" xfId="2" applyFont="1" applyAlignment="1" applyProtection="1">
      <alignment horizontal="left" vertical="top"/>
    </xf>
    <xf numFmtId="0" fontId="7" fillId="0" borderId="0" xfId="2" applyFont="1" applyAlignment="1" applyProtection="1">
      <alignment vertical="center"/>
    </xf>
    <xf numFmtId="0" fontId="7" fillId="0" borderId="0" xfId="2" applyFont="1" applyAlignment="1" applyProtection="1">
      <protection locked="0"/>
    </xf>
    <xf numFmtId="0" fontId="4" fillId="0" borderId="0" xfId="2" applyFont="1" applyAlignment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center"/>
      <protection locked="0"/>
    </xf>
    <xf numFmtId="49" fontId="13" fillId="0" borderId="5" xfId="2" applyNumberFormat="1" applyFont="1" applyBorder="1" applyAlignment="1" applyProtection="1">
      <alignment horizontal="center" vertical="center" wrapText="1"/>
    </xf>
    <xf numFmtId="0" fontId="13" fillId="0" borderId="4" xfId="2" applyFont="1" applyBorder="1" applyAlignment="1" applyProtection="1">
      <alignment horizontal="center" vertical="center" wrapText="1"/>
    </xf>
    <xf numFmtId="0" fontId="13" fillId="0" borderId="38" xfId="2" applyFont="1" applyBorder="1" applyAlignment="1" applyProtection="1">
      <alignment horizontal="center" vertical="center" wrapText="1"/>
    </xf>
    <xf numFmtId="0" fontId="4" fillId="0" borderId="9" xfId="2" applyFont="1" applyBorder="1" applyAlignment="1" applyProtection="1">
      <alignment horizontal="center" vertical="center" wrapText="1"/>
    </xf>
    <xf numFmtId="0" fontId="4" fillId="0" borderId="39" xfId="2" applyFont="1" applyBorder="1" applyAlignment="1" applyProtection="1">
      <alignment horizontal="center" vertical="center" wrapText="1"/>
    </xf>
    <xf numFmtId="0" fontId="13" fillId="0" borderId="39" xfId="2" applyFont="1" applyBorder="1" applyAlignment="1" applyProtection="1">
      <alignment horizontal="center" vertical="center"/>
    </xf>
    <xf numFmtId="0" fontId="13" fillId="0" borderId="0" xfId="2" applyFont="1" applyAlignment="1" applyProtection="1"/>
    <xf numFmtId="0" fontId="11" fillId="0" borderId="32" xfId="2" applyFont="1" applyBorder="1" applyAlignment="1" applyProtection="1">
      <alignment horizontal="center" vertical="center"/>
    </xf>
    <xf numFmtId="0" fontId="33" fillId="0" borderId="35" xfId="2" applyFont="1" applyBorder="1" applyAlignment="1" applyProtection="1">
      <alignment horizontal="left" vertical="top" wrapText="1"/>
      <protection locked="0"/>
    </xf>
    <xf numFmtId="0" fontId="4" fillId="0" borderId="0" xfId="2" applyFont="1" applyAlignment="1" applyProtection="1"/>
    <xf numFmtId="0" fontId="16" fillId="18" borderId="3" xfId="2" applyFont="1" applyFill="1" applyBorder="1" applyAlignment="1" applyProtection="1">
      <alignment horizontal="center" vertical="center" wrapText="1"/>
    </xf>
    <xf numFmtId="0" fontId="16" fillId="18" borderId="3" xfId="2" applyFont="1" applyFill="1" applyBorder="1" applyAlignment="1" applyProtection="1">
      <alignment vertical="center" wrapText="1"/>
    </xf>
    <xf numFmtId="164" fontId="4" fillId="0" borderId="5" xfId="2" applyNumberFormat="1" applyFont="1" applyBorder="1" applyAlignment="1" applyProtection="1">
      <alignment horizontal="center" vertical="center" wrapText="1"/>
      <protection locked="0"/>
    </xf>
    <xf numFmtId="0" fontId="4" fillId="17" borderId="32" xfId="2" applyFont="1" applyFill="1" applyBorder="1" applyAlignment="1" applyProtection="1">
      <alignment horizontal="center" vertical="center"/>
    </xf>
    <xf numFmtId="0" fontId="33" fillId="0" borderId="36" xfId="2" applyFont="1" applyBorder="1" applyAlignment="1" applyProtection="1">
      <alignment horizontal="left" vertical="top" wrapText="1"/>
      <protection locked="0"/>
    </xf>
    <xf numFmtId="16" fontId="7" fillId="19" borderId="6" xfId="2" applyNumberFormat="1" applyFont="1" applyFill="1" applyBorder="1" applyAlignment="1" applyProtection="1">
      <alignment horizontal="center" vertical="center" wrapText="1"/>
    </xf>
    <xf numFmtId="0" fontId="4" fillId="19" borderId="2" xfId="2" applyFont="1" applyFill="1" applyBorder="1" applyAlignment="1" applyProtection="1">
      <alignment vertical="center" wrapText="1"/>
    </xf>
    <xf numFmtId="164" fontId="4" fillId="17" borderId="32" xfId="2" applyNumberFormat="1" applyFont="1" applyFill="1" applyBorder="1" applyAlignment="1" applyProtection="1">
      <alignment horizontal="center" vertical="center"/>
    </xf>
    <xf numFmtId="14" fontId="7" fillId="0" borderId="26" xfId="2" applyNumberFormat="1" applyFont="1" applyBorder="1" applyAlignment="1" applyProtection="1">
      <alignment horizontal="center" vertical="center" wrapText="1"/>
    </xf>
    <xf numFmtId="0" fontId="7" fillId="0" borderId="5" xfId="2" applyFont="1" applyBorder="1" applyAlignment="1" applyProtection="1">
      <alignment vertical="center" wrapText="1"/>
    </xf>
    <xf numFmtId="164" fontId="11" fillId="17" borderId="32" xfId="2" applyNumberFormat="1" applyFont="1" applyFill="1" applyBorder="1" applyAlignment="1" applyProtection="1">
      <alignment horizontal="center" vertical="center"/>
    </xf>
    <xf numFmtId="0" fontId="7" fillId="0" borderId="27" xfId="2" applyFont="1" applyBorder="1" applyAlignment="1" applyProtection="1">
      <alignment horizontal="center" vertical="center" wrapText="1"/>
    </xf>
    <xf numFmtId="0" fontId="7" fillId="0" borderId="28" xfId="2" applyFont="1" applyBorder="1" applyAlignment="1" applyProtection="1">
      <alignment vertical="center" wrapText="1"/>
    </xf>
    <xf numFmtId="0" fontId="7" fillId="0" borderId="29" xfId="2" applyFont="1" applyBorder="1" applyAlignment="1" applyProtection="1">
      <alignment horizontal="center" vertical="center" wrapText="1"/>
    </xf>
    <xf numFmtId="0" fontId="11" fillId="20" borderId="36" xfId="2" applyFont="1" applyFill="1" applyBorder="1" applyAlignment="1" applyProtection="1">
      <alignment horizontal="left" vertical="top" wrapText="1"/>
      <protection locked="0"/>
    </xf>
    <xf numFmtId="0" fontId="16" fillId="18" borderId="5" xfId="2" applyFont="1" applyFill="1" applyBorder="1" applyAlignment="1" applyProtection="1">
      <alignment vertical="center" wrapText="1"/>
    </xf>
    <xf numFmtId="49" fontId="7" fillId="0" borderId="6" xfId="2" applyNumberFormat="1" applyFont="1" applyBorder="1" applyAlignment="1" applyProtection="1">
      <alignment horizontal="center" vertical="center" wrapText="1"/>
    </xf>
    <xf numFmtId="0" fontId="4" fillId="0" borderId="6" xfId="2" applyFont="1" applyBorder="1" applyAlignment="1" applyProtection="1">
      <alignment vertical="center" wrapText="1"/>
    </xf>
    <xf numFmtId="0" fontId="7" fillId="0" borderId="6" xfId="2" applyFont="1" applyBorder="1" applyAlignment="1" applyProtection="1">
      <alignment vertical="center" wrapText="1"/>
    </xf>
    <xf numFmtId="49" fontId="4" fillId="18" borderId="6" xfId="2" applyNumberFormat="1" applyFont="1" applyFill="1" applyBorder="1" applyAlignment="1" applyProtection="1">
      <alignment horizontal="center" vertical="center" wrapText="1"/>
    </xf>
    <xf numFmtId="0" fontId="4" fillId="0" borderId="32" xfId="2" applyFont="1" applyBorder="1" applyAlignment="1" applyProtection="1">
      <alignment horizontal="center" vertical="center"/>
    </xf>
    <xf numFmtId="0" fontId="11" fillId="0" borderId="36" xfId="2" applyFont="1" applyBorder="1" applyAlignment="1" applyProtection="1">
      <alignment horizontal="left" vertical="top" wrapText="1"/>
      <protection locked="0"/>
    </xf>
    <xf numFmtId="0" fontId="7" fillId="0" borderId="2" xfId="2" applyFont="1" applyBorder="1" applyAlignment="1" applyProtection="1">
      <alignment vertical="center" wrapText="1"/>
    </xf>
    <xf numFmtId="0" fontId="13" fillId="0" borderId="2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/>
    <xf numFmtId="0" fontId="7" fillId="0" borderId="40" xfId="2" applyFont="1" applyBorder="1" applyAlignment="1" applyProtection="1">
      <alignment wrapText="1"/>
    </xf>
    <xf numFmtId="0" fontId="13" fillId="0" borderId="5" xfId="2" applyFont="1" applyBorder="1" applyAlignment="1" applyProtection="1">
      <alignment horizontal="center" vertical="center" wrapText="1"/>
      <protection locked="0"/>
    </xf>
    <xf numFmtId="49" fontId="7" fillId="19" borderId="6" xfId="2" applyNumberFormat="1" applyFont="1" applyFill="1" applyBorder="1" applyAlignment="1" applyProtection="1">
      <alignment horizontal="center" vertical="center" wrapText="1"/>
    </xf>
    <xf numFmtId="0" fontId="7" fillId="19" borderId="2" xfId="2" applyFont="1" applyFill="1" applyBorder="1" applyAlignment="1" applyProtection="1">
      <alignment vertical="center" wrapText="1"/>
    </xf>
    <xf numFmtId="0" fontId="13" fillId="19" borderId="41" xfId="2" applyFont="1" applyFill="1" applyBorder="1" applyAlignment="1" applyProtection="1">
      <alignment horizontal="center" vertical="center" wrapText="1"/>
      <protection locked="0"/>
    </xf>
    <xf numFmtId="0" fontId="4" fillId="17" borderId="11" xfId="2" applyFont="1" applyFill="1" applyBorder="1" applyAlignment="1" applyProtection="1">
      <alignment horizontal="center" vertical="center"/>
    </xf>
    <xf numFmtId="0" fontId="4" fillId="21" borderId="32" xfId="2" applyFont="1" applyFill="1" applyBorder="1" applyAlignment="1" applyProtection="1">
      <alignment horizontal="center" vertical="center"/>
    </xf>
    <xf numFmtId="0" fontId="4" fillId="0" borderId="32" xfId="2" applyFont="1" applyBorder="1" applyAlignment="1" applyProtection="1"/>
    <xf numFmtId="14" fontId="7" fillId="0" borderId="6" xfId="2" applyNumberFormat="1" applyFont="1" applyBorder="1" applyAlignment="1" applyProtection="1">
      <alignment horizontal="center" vertical="center" wrapText="1"/>
    </xf>
    <xf numFmtId="0" fontId="4" fillId="0" borderId="2" xfId="2" applyFont="1" applyBorder="1" applyAlignment="1" applyProtection="1">
      <alignment horizontal="center" vertical="center"/>
    </xf>
    <xf numFmtId="0" fontId="33" fillId="0" borderId="42" xfId="2" applyFont="1" applyBorder="1" applyAlignment="1" applyProtection="1">
      <alignment horizontal="left" vertical="top" wrapText="1"/>
      <protection locked="0"/>
    </xf>
    <xf numFmtId="49" fontId="7" fillId="0" borderId="0" xfId="2" applyNumberFormat="1" applyFont="1" applyAlignment="1" applyProtection="1">
      <alignment horizontal="center" vertical="center"/>
    </xf>
    <xf numFmtId="0" fontId="7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 vertical="center"/>
    </xf>
    <xf numFmtId="0" fontId="34" fillId="0" borderId="0" xfId="2" applyFont="1" applyAlignment="1" applyProtection="1"/>
    <xf numFmtId="0" fontId="32" fillId="0" borderId="0" xfId="2" applyAlignment="1" applyProtection="1"/>
    <xf numFmtId="0" fontId="17" fillId="0" borderId="44" xfId="2" applyFont="1" applyBorder="1" applyAlignment="1" applyProtection="1">
      <alignment horizontal="center" vertical="center" wrapText="1"/>
    </xf>
    <xf numFmtId="0" fontId="17" fillId="0" borderId="13" xfId="2" applyFont="1" applyBorder="1" applyAlignment="1" applyProtection="1">
      <alignment horizontal="center" vertical="center" wrapText="1"/>
    </xf>
    <xf numFmtId="0" fontId="7" fillId="19" borderId="15" xfId="2" applyFont="1" applyFill="1" applyBorder="1" applyAlignment="1" applyProtection="1">
      <alignment horizontal="center" vertical="center" wrapText="1"/>
    </xf>
    <xf numFmtId="0" fontId="7" fillId="19" borderId="16" xfId="2" applyFont="1" applyFill="1" applyBorder="1" applyAlignment="1" applyProtection="1">
      <alignment horizontal="center" vertical="center" wrapText="1"/>
    </xf>
    <xf numFmtId="0" fontId="33" fillId="19" borderId="16" xfId="2" applyFont="1" applyFill="1" applyBorder="1" applyAlignment="1" applyProtection="1">
      <alignment horizontal="center" vertical="center" wrapText="1"/>
    </xf>
    <xf numFmtId="0" fontId="7" fillId="0" borderId="45" xfId="2" applyFont="1" applyBorder="1" applyAlignment="1" applyProtection="1">
      <alignment horizontal="center" vertical="center" wrapText="1"/>
    </xf>
    <xf numFmtId="0" fontId="7" fillId="0" borderId="31" xfId="2" applyFont="1" applyBorder="1" applyAlignment="1" applyProtection="1">
      <alignment vertical="center" wrapText="1"/>
    </xf>
    <xf numFmtId="0" fontId="13" fillId="0" borderId="46" xfId="2" applyFont="1" applyBorder="1" applyAlignment="1" applyProtection="1">
      <alignment horizontal="center" vertical="center" wrapText="1"/>
      <protection locked="0"/>
    </xf>
    <xf numFmtId="0" fontId="13" fillId="0" borderId="18" xfId="2" applyFont="1" applyBorder="1" applyAlignment="1" applyProtection="1">
      <alignment horizontal="center" vertical="center" wrapText="1"/>
      <protection locked="0"/>
    </xf>
    <xf numFmtId="0" fontId="13" fillId="0" borderId="31" xfId="2" applyFont="1" applyBorder="1" applyAlignment="1" applyProtection="1">
      <alignment horizontal="center" vertical="center" wrapText="1"/>
      <protection locked="0"/>
    </xf>
    <xf numFmtId="0" fontId="35" fillId="0" borderId="46" xfId="2" applyFont="1" applyBorder="1" applyAlignment="1" applyProtection="1">
      <alignment horizontal="center" vertical="center" wrapText="1"/>
      <protection locked="0"/>
    </xf>
    <xf numFmtId="0" fontId="35" fillId="0" borderId="18" xfId="2" applyFont="1" applyBorder="1" applyAlignment="1" applyProtection="1">
      <alignment horizontal="center" vertical="center" wrapText="1"/>
      <protection locked="0"/>
    </xf>
    <xf numFmtId="0" fontId="4" fillId="17" borderId="31" xfId="2" applyFont="1" applyFill="1" applyBorder="1" applyAlignment="1" applyProtection="1">
      <alignment horizontal="center" vertical="center"/>
    </xf>
    <xf numFmtId="0" fontId="7" fillId="0" borderId="15" xfId="2" applyFont="1" applyBorder="1" applyAlignment="1" applyProtection="1">
      <alignment horizontal="center" vertical="center" wrapText="1"/>
    </xf>
    <xf numFmtId="0" fontId="7" fillId="0" borderId="17" xfId="2" applyFont="1" applyBorder="1" applyAlignment="1" applyProtection="1">
      <alignment vertical="center" wrapText="1"/>
    </xf>
    <xf numFmtId="0" fontId="13" fillId="0" borderId="47" xfId="2" applyFont="1" applyBorder="1" applyAlignment="1" applyProtection="1">
      <alignment horizontal="center" vertical="center" wrapText="1"/>
      <protection locked="0"/>
    </xf>
    <xf numFmtId="0" fontId="13" fillId="0" borderId="16" xfId="2" applyFont="1" applyBorder="1" applyAlignment="1" applyProtection="1">
      <alignment horizontal="center" vertical="center" wrapText="1"/>
      <protection locked="0"/>
    </xf>
    <xf numFmtId="0" fontId="13" fillId="0" borderId="17" xfId="2" applyFont="1" applyBorder="1" applyAlignment="1" applyProtection="1">
      <alignment horizontal="center" vertical="center" wrapText="1"/>
      <protection locked="0"/>
    </xf>
    <xf numFmtId="0" fontId="4" fillId="17" borderId="4" xfId="2" applyFont="1" applyFill="1" applyBorder="1" applyAlignment="1" applyProtection="1">
      <alignment horizontal="center" vertical="center"/>
    </xf>
    <xf numFmtId="0" fontId="35" fillId="0" borderId="47" xfId="2" applyFont="1" applyBorder="1" applyAlignment="1" applyProtection="1">
      <alignment horizontal="center" vertical="center" wrapText="1"/>
      <protection locked="0"/>
    </xf>
    <xf numFmtId="0" fontId="35" fillId="0" borderId="16" xfId="2" applyFont="1" applyBorder="1" applyAlignment="1" applyProtection="1">
      <alignment horizontal="center" vertical="center" wrapText="1"/>
      <protection locked="0"/>
    </xf>
    <xf numFmtId="0" fontId="4" fillId="17" borderId="17" xfId="2" applyFont="1" applyFill="1" applyBorder="1" applyAlignment="1" applyProtection="1">
      <alignment horizontal="center" vertical="center"/>
    </xf>
    <xf numFmtId="0" fontId="7" fillId="0" borderId="19" xfId="2" applyFont="1" applyBorder="1" applyAlignment="1" applyProtection="1">
      <alignment horizontal="center" vertical="center" wrapText="1"/>
    </xf>
    <xf numFmtId="0" fontId="7" fillId="0" borderId="21" xfId="2" applyFont="1" applyBorder="1" applyAlignment="1" applyProtection="1">
      <alignment vertical="center" wrapText="1"/>
    </xf>
    <xf numFmtId="0" fontId="13" fillId="0" borderId="48" xfId="2" applyFont="1" applyBorder="1" applyAlignment="1" applyProtection="1">
      <alignment horizontal="center" vertical="center" wrapText="1"/>
      <protection locked="0"/>
    </xf>
    <xf numFmtId="0" fontId="13" fillId="0" borderId="20" xfId="2" applyFont="1" applyBorder="1" applyAlignment="1" applyProtection="1">
      <alignment horizontal="center" vertical="center" wrapText="1"/>
      <protection locked="0"/>
    </xf>
    <xf numFmtId="0" fontId="13" fillId="0" borderId="21" xfId="2" applyFont="1" applyBorder="1" applyAlignment="1" applyProtection="1">
      <alignment horizontal="center" vertical="center" wrapText="1"/>
      <protection locked="0"/>
    </xf>
    <xf numFmtId="0" fontId="4" fillId="17" borderId="2" xfId="2" applyFont="1" applyFill="1" applyBorder="1" applyAlignment="1" applyProtection="1">
      <alignment horizontal="center" vertical="center"/>
    </xf>
    <xf numFmtId="0" fontId="35" fillId="0" borderId="48" xfId="2" applyFont="1" applyBorder="1" applyAlignment="1" applyProtection="1">
      <alignment horizontal="center" vertical="center" wrapText="1"/>
      <protection locked="0"/>
    </xf>
    <xf numFmtId="0" fontId="35" fillId="0" borderId="20" xfId="2" applyFont="1" applyBorder="1" applyAlignment="1" applyProtection="1">
      <alignment horizontal="center" vertical="center" wrapText="1"/>
      <protection locked="0"/>
    </xf>
    <xf numFmtId="0" fontId="4" fillId="17" borderId="21" xfId="2" applyFont="1" applyFill="1" applyBorder="1" applyAlignment="1" applyProtection="1">
      <alignment horizontal="center" vertical="center"/>
    </xf>
    <xf numFmtId="0" fontId="4" fillId="17" borderId="35" xfId="2" applyFont="1" applyFill="1" applyBorder="1" applyAlignment="1" applyProtection="1">
      <alignment horizontal="center" vertical="center"/>
    </xf>
    <xf numFmtId="0" fontId="4" fillId="17" borderId="22" xfId="2" applyFont="1" applyFill="1" applyBorder="1" applyAlignment="1" applyProtection="1">
      <alignment horizontal="center" vertical="center"/>
    </xf>
    <xf numFmtId="16" fontId="7" fillId="0" borderId="10" xfId="2" applyNumberFormat="1" applyFont="1" applyBorder="1" applyAlignment="1" applyProtection="1">
      <alignment horizontal="center" vertical="center" wrapText="1"/>
    </xf>
    <xf numFmtId="0" fontId="7" fillId="0" borderId="11" xfId="2" applyFont="1" applyBorder="1" applyAlignment="1" applyProtection="1">
      <alignment vertical="center" wrapText="1"/>
    </xf>
    <xf numFmtId="0" fontId="13" fillId="0" borderId="43" xfId="2" applyFont="1" applyBorder="1" applyAlignment="1" applyProtection="1">
      <alignment horizontal="center" vertical="center" wrapText="1"/>
      <protection locked="0"/>
    </xf>
    <xf numFmtId="0" fontId="13" fillId="0" borderId="1" xfId="2" applyFont="1" applyBorder="1" applyAlignment="1" applyProtection="1">
      <alignment horizontal="center" vertical="center" wrapText="1"/>
      <protection locked="0"/>
    </xf>
    <xf numFmtId="0" fontId="13" fillId="0" borderId="11" xfId="2" applyFont="1" applyBorder="1" applyAlignment="1" applyProtection="1">
      <alignment horizontal="center" vertical="center" wrapText="1"/>
      <protection locked="0"/>
    </xf>
    <xf numFmtId="0" fontId="4" fillId="17" borderId="36" xfId="2" applyFont="1" applyFill="1" applyBorder="1" applyAlignment="1" applyProtection="1">
      <alignment horizontal="center" vertical="center"/>
    </xf>
    <xf numFmtId="16" fontId="7" fillId="0" borderId="52" xfId="2" applyNumberFormat="1" applyFont="1" applyBorder="1" applyAlignment="1" applyProtection="1">
      <alignment horizontal="center" vertical="center" wrapText="1"/>
    </xf>
    <xf numFmtId="0" fontId="7" fillId="0" borderId="53" xfId="2" applyFont="1" applyBorder="1" applyAlignment="1" applyProtection="1">
      <alignment vertical="center" wrapText="1"/>
    </xf>
    <xf numFmtId="0" fontId="13" fillId="0" borderId="54" xfId="2" applyFont="1" applyBorder="1" applyAlignment="1" applyProtection="1">
      <alignment horizontal="center" vertical="center" wrapText="1"/>
      <protection locked="0"/>
    </xf>
    <xf numFmtId="0" fontId="13" fillId="0" borderId="55" xfId="2" applyFont="1" applyBorder="1" applyAlignment="1" applyProtection="1">
      <alignment horizontal="center" vertical="center" wrapText="1"/>
      <protection locked="0"/>
    </xf>
    <xf numFmtId="0" fontId="13" fillId="0" borderId="53" xfId="2" applyFont="1" applyBorder="1" applyAlignment="1" applyProtection="1">
      <alignment horizontal="center" vertical="center" wrapText="1"/>
      <protection locked="0"/>
    </xf>
    <xf numFmtId="0" fontId="4" fillId="17" borderId="37" xfId="2" applyFont="1" applyFill="1" applyBorder="1" applyAlignment="1" applyProtection="1">
      <alignment horizontal="center" vertical="center"/>
    </xf>
    <xf numFmtId="0" fontId="4" fillId="17" borderId="53" xfId="2" applyFont="1" applyFill="1" applyBorder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9" fillId="7" borderId="0" xfId="0" applyFont="1" applyFill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8" fillId="7" borderId="0" xfId="0" applyFont="1" applyFill="1" applyAlignment="1" applyProtection="1">
      <alignment horizont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4" fillId="11" borderId="3" xfId="0" applyFont="1" applyFill="1" applyBorder="1" applyAlignment="1">
      <alignment horizontal="left" vertical="center" wrapText="1"/>
    </xf>
    <xf numFmtId="0" fontId="24" fillId="11" borderId="4" xfId="0" applyFont="1" applyFill="1" applyBorder="1" applyAlignment="1">
      <alignment horizontal="left" vertical="center" wrapText="1"/>
    </xf>
    <xf numFmtId="0" fontId="23" fillId="9" borderId="0" xfId="0" applyFont="1" applyFill="1" applyAlignment="1" applyProtection="1">
      <alignment horizontal="center"/>
      <protection locked="0"/>
    </xf>
    <xf numFmtId="0" fontId="22" fillId="10" borderId="3" xfId="0" applyFont="1" applyFill="1" applyBorder="1" applyAlignment="1">
      <alignment horizontal="center" vertical="center" wrapText="1"/>
    </xf>
    <xf numFmtId="0" fontId="22" fillId="10" borderId="25" xfId="0" applyFont="1" applyFill="1" applyBorder="1" applyAlignment="1">
      <alignment horizontal="center" vertical="center" wrapText="1"/>
    </xf>
    <xf numFmtId="0" fontId="22" fillId="10" borderId="4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4" fillId="18" borderId="5" xfId="2" applyFont="1" applyFill="1" applyBorder="1" applyAlignment="1" applyProtection="1">
      <alignment horizontal="left" vertical="center" wrapText="1"/>
    </xf>
    <xf numFmtId="0" fontId="7" fillId="16" borderId="0" xfId="2" applyFont="1" applyFill="1" applyBorder="1" applyAlignment="1" applyProtection="1">
      <alignment horizontal="center"/>
      <protection locked="0"/>
    </xf>
    <xf numFmtId="0" fontId="15" fillId="17" borderId="5" xfId="2" applyFont="1" applyFill="1" applyBorder="1" applyAlignment="1" applyProtection="1">
      <alignment horizontal="center" vertical="center" wrapText="1"/>
    </xf>
    <xf numFmtId="0" fontId="4" fillId="0" borderId="5" xfId="2" applyFont="1" applyBorder="1" applyAlignment="1" applyProtection="1">
      <alignment horizontal="center" vertical="center" wrapText="1"/>
    </xf>
    <xf numFmtId="0" fontId="4" fillId="0" borderId="5" xfId="2" applyFont="1" applyBorder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center"/>
      <protection locked="0"/>
    </xf>
    <xf numFmtId="0" fontId="6" fillId="5" borderId="9" xfId="0" applyFont="1" applyFill="1" applyBorder="1" applyAlignment="1" applyProtection="1">
      <alignment horizontal="center" vertical="center" textRotation="90"/>
    </xf>
    <xf numFmtId="0" fontId="6" fillId="5" borderId="11" xfId="0" applyFont="1" applyFill="1" applyBorder="1" applyAlignment="1" applyProtection="1">
      <alignment horizontal="center" vertical="center" textRotation="90"/>
    </xf>
    <xf numFmtId="0" fontId="6" fillId="5" borderId="14" xfId="0" applyFont="1" applyFill="1" applyBorder="1" applyAlignment="1" applyProtection="1">
      <alignment horizontal="center" vertical="center" textRotation="90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textRotation="90"/>
    </xf>
    <xf numFmtId="0" fontId="5" fillId="5" borderId="1" xfId="0" applyFont="1" applyFill="1" applyBorder="1" applyAlignment="1" applyProtection="1">
      <alignment horizontal="center" vertical="center" textRotation="90"/>
    </xf>
    <xf numFmtId="0" fontId="5" fillId="5" borderId="13" xfId="0" applyFont="1" applyFill="1" applyBorder="1" applyAlignment="1" applyProtection="1">
      <alignment horizontal="center" vertical="center" textRotation="90"/>
    </xf>
    <xf numFmtId="0" fontId="11" fillId="0" borderId="49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0" fillId="2" borderId="0" xfId="0" applyFill="1" applyAlignment="1" applyProtection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textRotation="90"/>
    </xf>
    <xf numFmtId="0" fontId="20" fillId="5" borderId="36" xfId="0" applyFont="1" applyFill="1" applyBorder="1" applyAlignment="1">
      <alignment horizontal="center" vertical="center" textRotation="90"/>
    </xf>
    <xf numFmtId="0" fontId="20" fillId="5" borderId="42" xfId="0" applyFont="1" applyFill="1" applyBorder="1" applyAlignment="1">
      <alignment horizontal="center" vertical="center" textRotation="90"/>
    </xf>
    <xf numFmtId="0" fontId="6" fillId="5" borderId="9" xfId="0" applyFont="1" applyFill="1" applyBorder="1" applyAlignment="1">
      <alignment horizontal="center" vertical="center" textRotation="90"/>
    </xf>
    <xf numFmtId="0" fontId="6" fillId="5" borderId="11" xfId="0" applyFont="1" applyFill="1" applyBorder="1" applyAlignment="1">
      <alignment horizontal="center" vertical="center" textRotation="90"/>
    </xf>
    <xf numFmtId="0" fontId="6" fillId="5" borderId="14" xfId="0" applyFont="1" applyFill="1" applyBorder="1" applyAlignment="1">
      <alignment horizontal="center" vertical="center" textRotation="90"/>
    </xf>
    <xf numFmtId="0" fontId="20" fillId="0" borderId="4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left" vertical="center" wrapText="1"/>
    </xf>
    <xf numFmtId="0" fontId="26" fillId="0" borderId="35" xfId="0" applyFont="1" applyBorder="1" applyAlignment="1">
      <alignment horizontal="left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0" fillId="15" borderId="0" xfId="0" applyFill="1" applyAlignment="1" applyProtection="1">
      <alignment horizontal="center"/>
    </xf>
    <xf numFmtId="0" fontId="24" fillId="0" borderId="7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10" borderId="39" xfId="0" applyFont="1" applyFill="1" applyBorder="1" applyAlignment="1">
      <alignment horizontal="center" vertical="center" textRotation="90"/>
    </xf>
    <xf numFmtId="0" fontId="30" fillId="10" borderId="36" xfId="0" applyFont="1" applyFill="1" applyBorder="1" applyAlignment="1">
      <alignment horizontal="center" vertical="center" textRotation="90"/>
    </xf>
    <xf numFmtId="0" fontId="30" fillId="10" borderId="42" xfId="0" applyFont="1" applyFill="1" applyBorder="1" applyAlignment="1">
      <alignment horizontal="center" vertical="center" textRotation="90"/>
    </xf>
    <xf numFmtId="0" fontId="24" fillId="10" borderId="9" xfId="0" applyFont="1" applyFill="1" applyBorder="1" applyAlignment="1">
      <alignment horizontal="center" vertical="center" textRotation="90"/>
    </xf>
    <xf numFmtId="0" fontId="24" fillId="10" borderId="11" xfId="0" applyFont="1" applyFill="1" applyBorder="1" applyAlignment="1">
      <alignment horizontal="center" vertical="center" textRotation="90"/>
    </xf>
    <xf numFmtId="0" fontId="24" fillId="10" borderId="14" xfId="0" applyFont="1" applyFill="1" applyBorder="1" applyAlignment="1">
      <alignment horizontal="center" vertical="center" textRotation="90"/>
    </xf>
    <xf numFmtId="0" fontId="30" fillId="0" borderId="43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11" fillId="0" borderId="56" xfId="2" applyFont="1" applyBorder="1" applyAlignment="1" applyProtection="1">
      <alignment horizontal="left" vertical="center" wrapText="1"/>
    </xf>
    <xf numFmtId="0" fontId="7" fillId="0" borderId="35" xfId="2" applyFont="1" applyBorder="1" applyAlignment="1" applyProtection="1">
      <alignment horizontal="center" vertical="center" wrapText="1"/>
    </xf>
    <xf numFmtId="0" fontId="7" fillId="0" borderId="51" xfId="2" applyFont="1" applyBorder="1" applyAlignment="1" applyProtection="1">
      <alignment horizontal="center" vertical="center" wrapText="1"/>
    </xf>
    <xf numFmtId="0" fontId="32" fillId="22" borderId="0" xfId="2" applyFill="1" applyBorder="1" applyAlignment="1" applyProtection="1">
      <alignment horizontal="center"/>
    </xf>
    <xf numFmtId="0" fontId="4" fillId="0" borderId="15" xfId="2" applyFont="1" applyBorder="1" applyAlignment="1" applyProtection="1">
      <alignment horizontal="center" vertical="center" wrapText="1"/>
    </xf>
    <xf numFmtId="0" fontId="4" fillId="0" borderId="17" xfId="2" applyFont="1" applyBorder="1" applyAlignment="1" applyProtection="1">
      <alignment horizontal="center" vertical="center" wrapText="1"/>
    </xf>
    <xf numFmtId="0" fontId="17" fillId="0" borderId="39" xfId="2" applyFont="1" applyBorder="1" applyAlignment="1" applyProtection="1">
      <alignment horizontal="center" vertical="center" wrapText="1"/>
    </xf>
    <xf numFmtId="0" fontId="17" fillId="17" borderId="4" xfId="2" applyFont="1" applyFill="1" applyBorder="1" applyAlignment="1" applyProtection="1">
      <alignment horizontal="center" vertical="center" textRotation="90"/>
    </xf>
    <xf numFmtId="0" fontId="17" fillId="0" borderId="30" xfId="2" applyFont="1" applyBorder="1" applyAlignment="1" applyProtection="1">
      <alignment horizontal="center" vertical="center" wrapText="1"/>
    </xf>
    <xf numFmtId="0" fontId="4" fillId="17" borderId="17" xfId="2" applyFont="1" applyFill="1" applyBorder="1" applyAlignment="1" applyProtection="1">
      <alignment horizontal="center" vertical="center" textRotation="90"/>
    </xf>
    <xf numFmtId="0" fontId="17" fillId="0" borderId="43" xfId="2" applyFont="1" applyBorder="1" applyAlignment="1" applyProtection="1">
      <alignment horizontal="center" vertical="center" wrapText="1"/>
    </xf>
    <xf numFmtId="0" fontId="17" fillId="0" borderId="14" xfId="2" applyFont="1" applyBorder="1" applyAlignment="1" applyProtection="1">
      <alignment horizontal="center" vertical="center" wrapText="1"/>
    </xf>
    <xf numFmtId="0" fontId="17" fillId="0" borderId="13" xfId="2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5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8.xml"/><Relationship Id="rId47" Type="http://schemas.openxmlformats.org/officeDocument/2006/relationships/externalLink" Target="externalLinks/externalLink13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46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externalLink" Target="externalLinks/externalLink6.xml"/><Relationship Id="rId45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0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externalLink" Target="externalLinks/externalLink9.xml"/><Relationship Id="rId48" Type="http://schemas.openxmlformats.org/officeDocument/2006/relationships/externalLink" Target="externalLinks/externalLink14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4;/&#1084;&#1086;&#1085;&#1080;&#1090;&#1086;&#1088;&#1080;&#1085;&#1075;%20&#1040;&#1083;&#1100;&#1084;&#1103;&#1082;&#1086;&#1074;&#108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4;/&#1084;&#1086;&#1085;&#1080;&#1090;&#1086;&#1088;&#1080;&#1085;&#1075;%20&#1057;&#1077;&#1088;&#1075;&#1077;&#1077;&#1074;&#1086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4;/&#1084;&#1086;&#1085;&#1080;&#1090;&#1086;&#1088;&#1080;&#1085;&#1075;%20&#1058;&#1091;&#1077;&#1085;&#1076;&#1072;&#109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4;/&#1084;&#1086;&#1085;&#1080;&#1090;&#1086;&#1088;&#1080;&#1085;&#1075;%20&#1059;&#1083;&#1091;-&#1070;&#1083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4;/&#1084;&#1086;&#1085;&#1080;&#1090;&#1086;&#1088;&#1080;&#1085;&#1075;%20&#1058;&#1086;&#1088;&#1073;&#1077;&#1077;&#1074;&#1086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4;/&#1084;&#1086;&#1085;&#1080;&#1090;&#1086;&#1088;&#1080;&#1085;&#1075;%20&#1050;&#1086;&#1084;&#1089;&#1086;&#1084;&#1086;&#1083;&#1100;&#1089;&#1082;&#1072;&#1103;%20&#1057;&#1054;&#106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4;/&#1084;&#1086;&#1085;&#1080;&#1090;&#1086;&#1088;&#1080;&#1085;&#1075;%20&#1040;&#1088;&#1075;&#1072;&#1090;-&#1070;&#108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4;/&#1084;&#1086;&#1085;&#1080;&#1090;&#1086;&#1088;&#1080;&#1085;&#1075;%20&#1041;&#1077;&#1083;&#1103;&#108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4;/&#1052;&#1086;&#1085;&#1080;&#1090;&#1086;&#1088;&#1080;&#1085;&#1075;%20&#1041;&#1077;&#1088;&#1077;&#1079;&#1086;&#1074;&#1082;&#107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4;/&#1052;&#1086;&#1085;&#1080;&#1090;&#1086;&#1088;&#1080;&#1085;&#1075;%20&#1045;&#1078;&#108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4;/&#1052;&#1086;&#1085;&#1080;&#1090;&#1086;&#1088;&#1080;&#1085;&#1075;%20&#1050;&#1091;&#1103;&#1085;&#1086;&#1074;&#108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4;/&#1052;&#1086;&#1085;&#1080;&#1090;&#1086;&#1088;&#1080;&#1085;&#1075;%20&#1053;&#1086;&#1074;&#1099;&#1081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4;/&#1084;&#1086;&#1085;&#1080;&#1090;&#1086;&#1088;&#1080;&#1085;&#1075;%20&#1054;&#1088;&#1077;&#1093;&#1086;&#1074;&#1086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4;/&#1084;&#1086;&#1085;&#1080;&#1090;&#1086;&#1088;&#1080;&#1085;&#1075;%20&#1055;&#1057;&#106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_1"/>
      <sheetName val="Форма_2"/>
    </sheetNames>
    <sheetDataSet>
      <sheetData sheetId="0">
        <row r="2">
          <cell r="A2" t="str">
            <v>МАОУ Альмяковская ООШ</v>
          </cell>
        </row>
        <row r="30">
          <cell r="C30">
            <v>5</v>
          </cell>
        </row>
        <row r="31">
          <cell r="C31">
            <v>1</v>
          </cell>
        </row>
        <row r="34">
          <cell r="C34">
            <v>7</v>
          </cell>
        </row>
        <row r="35">
          <cell r="C35">
            <v>0</v>
          </cell>
        </row>
        <row r="50">
          <cell r="C50">
            <v>6</v>
          </cell>
        </row>
        <row r="52">
          <cell r="C52">
            <v>2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62">
          <cell r="C62">
            <v>1</v>
          </cell>
        </row>
        <row r="63">
          <cell r="C63">
            <v>0</v>
          </cell>
        </row>
        <row r="78">
          <cell r="C78">
            <v>1</v>
          </cell>
        </row>
        <row r="79">
          <cell r="C79">
            <v>0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_1"/>
      <sheetName val="Форма_2"/>
      <sheetName val="Лист3"/>
    </sheetNames>
    <sheetDataSet>
      <sheetData sheetId="0">
        <row r="2">
          <cell r="A2" t="str">
            <v>МАОУ Сергеевская СОШ</v>
          </cell>
        </row>
        <row r="30">
          <cell r="C30">
            <v>1</v>
          </cell>
        </row>
        <row r="31">
          <cell r="C31">
            <v>0</v>
          </cell>
        </row>
        <row r="34">
          <cell r="C34">
            <v>3</v>
          </cell>
        </row>
        <row r="35">
          <cell r="C35">
            <v>0</v>
          </cell>
        </row>
        <row r="50">
          <cell r="C50">
            <v>9</v>
          </cell>
        </row>
        <row r="52">
          <cell r="C52">
            <v>1</v>
          </cell>
        </row>
        <row r="53">
          <cell r="C53">
            <v>0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0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8">
          <cell r="C78">
            <v>2</v>
          </cell>
        </row>
        <row r="79">
          <cell r="C79">
            <v>0</v>
          </cell>
        </row>
      </sheetData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_1"/>
      <sheetName val="Форма_2"/>
    </sheetNames>
    <sheetDataSet>
      <sheetData sheetId="0">
        <row r="2">
          <cell r="A2" t="str">
            <v>МАОУ Туендатская ООШ Первомайского района Томской области</v>
          </cell>
        </row>
        <row r="30">
          <cell r="C30">
            <v>1</v>
          </cell>
        </row>
        <row r="31">
          <cell r="C31">
            <v>1</v>
          </cell>
        </row>
        <row r="34">
          <cell r="C34">
            <v>4</v>
          </cell>
        </row>
        <row r="35">
          <cell r="C35">
            <v>1</v>
          </cell>
        </row>
        <row r="50">
          <cell r="C50">
            <v>7</v>
          </cell>
        </row>
        <row r="52">
          <cell r="C52">
            <v>1</v>
          </cell>
        </row>
        <row r="53">
          <cell r="C53">
            <v>0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0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3</v>
          </cell>
        </row>
        <row r="69">
          <cell r="C69">
            <v>1</v>
          </cell>
        </row>
        <row r="72">
          <cell r="C72">
            <v>1</v>
          </cell>
        </row>
        <row r="73">
          <cell r="C73">
            <v>1</v>
          </cell>
        </row>
        <row r="78">
          <cell r="C78">
            <v>2</v>
          </cell>
        </row>
        <row r="79">
          <cell r="C79">
            <v>0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_1"/>
      <sheetName val="Форма_2"/>
    </sheetNames>
    <sheetDataSet>
      <sheetData sheetId="0">
        <row r="2">
          <cell r="A2" t="str">
            <v>МАОУ Улу-Юльская СОШ</v>
          </cell>
        </row>
        <row r="30">
          <cell r="C30">
            <v>1</v>
          </cell>
        </row>
        <row r="31">
          <cell r="C31">
            <v>0</v>
          </cell>
        </row>
        <row r="34">
          <cell r="C34">
            <v>3</v>
          </cell>
        </row>
        <row r="35">
          <cell r="C35">
            <v>0</v>
          </cell>
        </row>
        <row r="50">
          <cell r="C50">
            <v>7</v>
          </cell>
        </row>
        <row r="52">
          <cell r="C52">
            <v>1</v>
          </cell>
        </row>
        <row r="53">
          <cell r="C53">
            <v>0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0</v>
          </cell>
        </row>
        <row r="60">
          <cell r="C60">
            <v>1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2</v>
          </cell>
        </row>
        <row r="72">
          <cell r="C72">
            <v>1</v>
          </cell>
        </row>
        <row r="75">
          <cell r="C75">
            <v>1</v>
          </cell>
        </row>
        <row r="78">
          <cell r="C78">
            <v>3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_1"/>
      <sheetName val="Форма_2"/>
    </sheetNames>
    <sheetDataSet>
      <sheetData sheetId="0">
        <row r="2">
          <cell r="A2" t="str">
            <v>МБОУ Торбеевская ООШ</v>
          </cell>
        </row>
        <row r="30">
          <cell r="C30">
            <v>1</v>
          </cell>
        </row>
        <row r="31">
          <cell r="C31">
            <v>0</v>
          </cell>
        </row>
        <row r="34">
          <cell r="C34">
            <v>1</v>
          </cell>
        </row>
        <row r="35">
          <cell r="C35">
            <v>2</v>
          </cell>
        </row>
        <row r="50">
          <cell r="C50">
            <v>3</v>
          </cell>
        </row>
        <row r="52">
          <cell r="C52">
            <v>1</v>
          </cell>
        </row>
        <row r="58">
          <cell r="C58">
            <v>1</v>
          </cell>
        </row>
        <row r="59">
          <cell r="C59">
            <v>1</v>
          </cell>
        </row>
        <row r="63">
          <cell r="C63">
            <v>7</v>
          </cell>
        </row>
        <row r="65">
          <cell r="C65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2</v>
          </cell>
        </row>
        <row r="70">
          <cell r="C70">
            <v>1</v>
          </cell>
        </row>
        <row r="75">
          <cell r="C75">
            <v>1</v>
          </cell>
        </row>
        <row r="78">
          <cell r="C78">
            <v>2</v>
          </cell>
        </row>
      </sheetData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_1"/>
      <sheetName val="Форма_2"/>
    </sheetNames>
    <sheetDataSet>
      <sheetData sheetId="0">
        <row r="30">
          <cell r="C30">
            <v>3</v>
          </cell>
        </row>
        <row r="31">
          <cell r="C31">
            <v>0</v>
          </cell>
        </row>
        <row r="34">
          <cell r="C34">
            <v>8</v>
          </cell>
        </row>
        <row r="35">
          <cell r="C35">
            <v>0</v>
          </cell>
        </row>
        <row r="50">
          <cell r="C50">
            <v>9</v>
          </cell>
        </row>
        <row r="52">
          <cell r="C52">
            <v>1</v>
          </cell>
        </row>
        <row r="53">
          <cell r="C53">
            <v>0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0</v>
          </cell>
        </row>
        <row r="59">
          <cell r="C59">
            <v>1</v>
          </cell>
        </row>
        <row r="60">
          <cell r="C60">
            <v>0</v>
          </cell>
        </row>
        <row r="61">
          <cell r="C61">
            <v>2</v>
          </cell>
        </row>
        <row r="62">
          <cell r="C62">
            <v>1</v>
          </cell>
        </row>
        <row r="63">
          <cell r="C63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8">
          <cell r="C78">
            <v>3</v>
          </cell>
        </row>
        <row r="79">
          <cell r="C79">
            <v>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_1"/>
      <sheetName val="Форма_2"/>
      <sheetName val="Лист1"/>
    </sheetNames>
    <sheetDataSet>
      <sheetData sheetId="0">
        <row r="2">
          <cell r="A2" t="str">
            <v>МАОУ Аргат-Юльская СОШ</v>
          </cell>
        </row>
        <row r="30">
          <cell r="C30">
            <v>2</v>
          </cell>
        </row>
        <row r="31">
          <cell r="C31">
            <v>0</v>
          </cell>
        </row>
        <row r="34">
          <cell r="C34">
            <v>3</v>
          </cell>
        </row>
        <row r="35">
          <cell r="C35">
            <v>0</v>
          </cell>
        </row>
        <row r="50">
          <cell r="C50">
            <v>7</v>
          </cell>
        </row>
        <row r="52">
          <cell r="C52">
            <v>1</v>
          </cell>
        </row>
        <row r="53">
          <cell r="C53">
            <v>0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0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8">
          <cell r="C78">
            <v>2</v>
          </cell>
        </row>
        <row r="79">
          <cell r="C79">
            <v>0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_1"/>
      <sheetName val="Форма_2"/>
    </sheetNames>
    <sheetDataSet>
      <sheetData sheetId="0">
        <row r="2">
          <cell r="A2" t="str">
            <v xml:space="preserve">МБОУ Беляйская ООШ </v>
          </cell>
        </row>
        <row r="30">
          <cell r="C30">
            <v>1</v>
          </cell>
        </row>
        <row r="31">
          <cell r="C31">
            <v>0</v>
          </cell>
        </row>
        <row r="34">
          <cell r="C34">
            <v>3</v>
          </cell>
        </row>
        <row r="35">
          <cell r="C35">
            <v>0</v>
          </cell>
        </row>
        <row r="50">
          <cell r="C50">
            <v>8</v>
          </cell>
        </row>
        <row r="52">
          <cell r="C52">
            <v>1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0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1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8">
          <cell r="C78">
            <v>1</v>
          </cell>
        </row>
        <row r="79">
          <cell r="C79">
            <v>1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_1"/>
      <sheetName val="Форма_2"/>
    </sheetNames>
    <sheetDataSet>
      <sheetData sheetId="0">
        <row r="2">
          <cell r="A2" t="str">
            <v>МБОУ Березовская СОШ</v>
          </cell>
        </row>
        <row r="30">
          <cell r="C30">
            <v>2</v>
          </cell>
        </row>
        <row r="31">
          <cell r="C31">
            <v>1</v>
          </cell>
        </row>
        <row r="34">
          <cell r="C34">
            <v>3</v>
          </cell>
        </row>
        <row r="35">
          <cell r="C35">
            <v>4</v>
          </cell>
        </row>
        <row r="50">
          <cell r="C50">
            <v>7</v>
          </cell>
        </row>
        <row r="52">
          <cell r="C52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61">
          <cell r="C61">
            <v>1</v>
          </cell>
        </row>
        <row r="63">
          <cell r="C63">
            <v>1</v>
          </cell>
        </row>
        <row r="73">
          <cell r="C73">
            <v>1</v>
          </cell>
        </row>
        <row r="78">
          <cell r="C78">
            <v>4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_1"/>
      <sheetName val="Форма_2"/>
    </sheetNames>
    <sheetDataSet>
      <sheetData sheetId="0">
        <row r="30">
          <cell r="C30">
            <v>0</v>
          </cell>
        </row>
        <row r="31">
          <cell r="C31">
            <v>2</v>
          </cell>
        </row>
        <row r="34">
          <cell r="C34">
            <v>3</v>
          </cell>
        </row>
        <row r="35">
          <cell r="C35">
            <v>0</v>
          </cell>
        </row>
        <row r="50">
          <cell r="C50">
            <v>2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9</v>
          </cell>
        </row>
        <row r="65">
          <cell r="C65">
            <v>1</v>
          </cell>
        </row>
        <row r="66">
          <cell r="C66">
            <v>0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2</v>
          </cell>
        </row>
        <row r="75">
          <cell r="C75">
            <v>1</v>
          </cell>
        </row>
        <row r="78">
          <cell r="C78">
            <v>2</v>
          </cell>
        </row>
        <row r="79">
          <cell r="C79">
            <v>0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_1"/>
      <sheetName val="Форма_2"/>
    </sheetNames>
    <sheetDataSet>
      <sheetData sheetId="0">
        <row r="2">
          <cell r="A2" t="str">
            <v>Куяновская СОШ</v>
          </cell>
        </row>
        <row r="30">
          <cell r="C30">
            <v>1</v>
          </cell>
        </row>
        <row r="31">
          <cell r="C31">
            <v>0</v>
          </cell>
        </row>
        <row r="34">
          <cell r="C34">
            <v>4</v>
          </cell>
        </row>
        <row r="35">
          <cell r="C35">
            <v>0</v>
          </cell>
        </row>
        <row r="50">
          <cell r="C50">
            <v>7</v>
          </cell>
        </row>
        <row r="52">
          <cell r="C52">
            <v>1</v>
          </cell>
        </row>
        <row r="53">
          <cell r="C53">
            <v>0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0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1</v>
          </cell>
        </row>
        <row r="63">
          <cell r="C63">
            <v>0</v>
          </cell>
        </row>
        <row r="78">
          <cell r="C78">
            <v>2</v>
          </cell>
        </row>
        <row r="79">
          <cell r="C79">
            <v>0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_1"/>
      <sheetName val="Форма_2"/>
    </sheetNames>
    <sheetDataSet>
      <sheetData sheetId="0">
        <row r="2">
          <cell r="A2" t="str">
            <v>МБОУ ООШ п. Новый</v>
          </cell>
        </row>
        <row r="30">
          <cell r="C30">
            <v>4</v>
          </cell>
        </row>
        <row r="31">
          <cell r="C31">
            <v>0</v>
          </cell>
        </row>
        <row r="34">
          <cell r="C34">
            <v>4</v>
          </cell>
        </row>
        <row r="35">
          <cell r="C35">
            <v>1</v>
          </cell>
        </row>
        <row r="50">
          <cell r="C50">
            <v>6</v>
          </cell>
        </row>
        <row r="54">
          <cell r="C54">
            <v>1</v>
          </cell>
        </row>
        <row r="55">
          <cell r="C55">
            <v>1</v>
          </cell>
        </row>
        <row r="57">
          <cell r="C57">
            <v>1</v>
          </cell>
        </row>
        <row r="59">
          <cell r="C59">
            <v>1</v>
          </cell>
        </row>
        <row r="60">
          <cell r="C60">
            <v>1</v>
          </cell>
        </row>
        <row r="62">
          <cell r="C62">
            <v>1</v>
          </cell>
        </row>
        <row r="63">
          <cell r="C63">
            <v>1</v>
          </cell>
        </row>
        <row r="65">
          <cell r="C65">
            <v>1</v>
          </cell>
        </row>
        <row r="78">
          <cell r="C78">
            <v>0</v>
          </cell>
        </row>
        <row r="79">
          <cell r="C79">
            <v>1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_1"/>
      <sheetName val="Форма_2"/>
    </sheetNames>
    <sheetDataSet>
      <sheetData sheetId="0">
        <row r="2">
          <cell r="A2" t="str">
            <v>Ореховская СОШ</v>
          </cell>
        </row>
        <row r="30">
          <cell r="C30">
            <v>3</v>
          </cell>
        </row>
        <row r="31">
          <cell r="C31">
            <v>0</v>
          </cell>
        </row>
        <row r="34">
          <cell r="C34">
            <v>0</v>
          </cell>
        </row>
        <row r="35">
          <cell r="C35">
            <v>0</v>
          </cell>
        </row>
        <row r="50">
          <cell r="C50">
            <v>10</v>
          </cell>
        </row>
        <row r="52">
          <cell r="C52">
            <v>2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0</v>
          </cell>
        </row>
        <row r="58">
          <cell r="C58">
            <v>1</v>
          </cell>
        </row>
        <row r="59">
          <cell r="C59">
            <v>0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2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1</v>
          </cell>
        </row>
        <row r="71">
          <cell r="C71">
            <v>0</v>
          </cell>
        </row>
        <row r="72">
          <cell r="C72">
            <v>1</v>
          </cell>
        </row>
        <row r="73">
          <cell r="C73">
            <v>0</v>
          </cell>
        </row>
        <row r="74">
          <cell r="C74">
            <v>0</v>
          </cell>
        </row>
        <row r="78">
          <cell r="C78">
            <v>1</v>
          </cell>
        </row>
        <row r="79">
          <cell r="C79">
            <v>1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_1"/>
      <sheetName val="Форма_2"/>
    </sheetNames>
    <sheetDataSet>
      <sheetData sheetId="0">
        <row r="2">
          <cell r="A2" t="str">
            <v>МБОУ Первомайская СОШ</v>
          </cell>
        </row>
        <row r="30">
          <cell r="C30">
            <v>4</v>
          </cell>
        </row>
        <row r="31">
          <cell r="C31">
            <v>0</v>
          </cell>
        </row>
        <row r="34">
          <cell r="C34">
            <v>13</v>
          </cell>
        </row>
        <row r="35">
          <cell r="C35">
            <v>0</v>
          </cell>
        </row>
        <row r="50">
          <cell r="C50">
            <v>8</v>
          </cell>
        </row>
        <row r="52">
          <cell r="C52">
            <v>2</v>
          </cell>
        </row>
        <row r="54">
          <cell r="C54">
            <v>0</v>
          </cell>
        </row>
        <row r="55">
          <cell r="C55">
            <v>2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0</v>
          </cell>
        </row>
        <row r="63">
          <cell r="C63">
            <v>9</v>
          </cell>
        </row>
        <row r="65">
          <cell r="C65">
            <v>2</v>
          </cell>
        </row>
        <row r="67">
          <cell r="C67">
            <v>2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1</v>
          </cell>
        </row>
        <row r="75">
          <cell r="C75">
            <v>1</v>
          </cell>
        </row>
        <row r="78">
          <cell r="C78">
            <v>3</v>
          </cell>
        </row>
        <row r="79">
          <cell r="C79">
            <v>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T81"/>
  <sheetViews>
    <sheetView tabSelected="1" workbookViewId="0">
      <pane xSplit="1" ySplit="5" topLeftCell="B33" activePane="bottomRight" state="frozen"/>
      <selection pane="topRight" activeCell="B1" sqref="B1"/>
      <selection pane="bottomLeft" activeCell="A6" sqref="A6"/>
      <selection pane="bottomRight" activeCell="A82" sqref="A82"/>
    </sheetView>
  </sheetViews>
  <sheetFormatPr defaultColWidth="9.140625" defaultRowHeight="15"/>
  <cols>
    <col min="1" max="1" width="7.85546875" style="1" customWidth="1"/>
    <col min="2" max="2" width="69.7109375" style="1" customWidth="1"/>
    <col min="3" max="3" width="11.85546875" style="1" customWidth="1"/>
    <col min="4" max="4" width="11" style="5" customWidth="1"/>
    <col min="5" max="5" width="11.140625" style="1" customWidth="1"/>
    <col min="6" max="6" width="75.42578125" style="1" customWidth="1"/>
    <col min="7" max="7" width="12.85546875" style="1" customWidth="1"/>
    <col min="8" max="8" width="8.85546875" style="1" customWidth="1"/>
    <col min="9" max="9" width="12.85546875" style="1" customWidth="1"/>
    <col min="10" max="10" width="9.5703125" style="1" customWidth="1"/>
    <col min="11" max="11" width="12.85546875" style="1" customWidth="1"/>
    <col min="12" max="12" width="8.85546875" style="1" customWidth="1"/>
    <col min="13" max="13" width="12.85546875" style="1" customWidth="1"/>
    <col min="14" max="14" width="8.85546875" style="1" customWidth="1"/>
    <col min="15" max="15" width="12.85546875" style="1" customWidth="1"/>
    <col min="16" max="16" width="8.85546875" style="1" customWidth="1"/>
    <col min="17" max="17" width="12.85546875" style="1" customWidth="1"/>
    <col min="18" max="18" width="8.85546875" style="1" customWidth="1"/>
    <col min="19" max="19" width="12.85546875" style="1" customWidth="1"/>
    <col min="20" max="20" width="8.85546875" style="1" customWidth="1"/>
    <col min="21" max="21" width="12.85546875" style="1" customWidth="1"/>
    <col min="22" max="22" width="8.85546875" style="1" customWidth="1"/>
    <col min="23" max="23" width="12.85546875" style="1" customWidth="1"/>
    <col min="24" max="24" width="8.85546875" style="1" customWidth="1"/>
    <col min="25" max="16384" width="9.140625" style="1"/>
  </cols>
  <sheetData>
    <row r="1" spans="1:20" s="3" customFormat="1" ht="15.75">
      <c r="A1" s="44" t="s">
        <v>51</v>
      </c>
      <c r="B1" s="45"/>
      <c r="C1" s="45"/>
      <c r="D1" s="45"/>
      <c r="E1" s="45"/>
      <c r="F1" s="45"/>
    </row>
    <row r="2" spans="1:20" ht="18.75">
      <c r="A2" s="383" t="s">
        <v>150</v>
      </c>
      <c r="B2" s="383"/>
      <c r="C2" s="383"/>
      <c r="D2" s="1"/>
    </row>
    <row r="3" spans="1:20">
      <c r="A3" s="2"/>
      <c r="B3" s="2"/>
      <c r="D3" s="1"/>
    </row>
    <row r="4" spans="1:20" ht="15.75" thickBot="1">
      <c r="A4" s="2"/>
      <c r="B4" s="2"/>
      <c r="D4" s="1"/>
      <c r="T4" s="2"/>
    </row>
    <row r="5" spans="1:20" s="3" customFormat="1" ht="32.25" thickBot="1">
      <c r="A5" s="70" t="s">
        <v>0</v>
      </c>
      <c r="B5" s="71" t="s">
        <v>1</v>
      </c>
      <c r="C5" s="72" t="s">
        <v>2</v>
      </c>
      <c r="D5" s="76" t="s">
        <v>74</v>
      </c>
      <c r="E5" s="76" t="s">
        <v>75</v>
      </c>
      <c r="F5" s="73" t="s">
        <v>76</v>
      </c>
    </row>
    <row r="6" spans="1:20" s="3" customFormat="1" ht="19.5" thickBot="1">
      <c r="A6" s="386" t="s">
        <v>88</v>
      </c>
      <c r="B6" s="387"/>
      <c r="C6" s="388"/>
      <c r="D6" s="77"/>
      <c r="E6" s="77"/>
      <c r="F6" s="89"/>
    </row>
    <row r="7" spans="1:20" s="3" customFormat="1" ht="27.75" thickBot="1">
      <c r="A7" s="46">
        <v>1</v>
      </c>
      <c r="B7" s="47" t="s">
        <v>89</v>
      </c>
      <c r="C7" s="48">
        <f>SUM(Начало:Конец!C7)</f>
        <v>14</v>
      </c>
      <c r="D7" s="78">
        <f>C7-(C9+C8)</f>
        <v>0</v>
      </c>
      <c r="E7" s="100"/>
      <c r="F7" s="90"/>
    </row>
    <row r="8" spans="1:20" s="3" customFormat="1" ht="45.75" thickBot="1">
      <c r="A8" s="74" t="s">
        <v>90</v>
      </c>
      <c r="B8" s="10" t="s">
        <v>91</v>
      </c>
      <c r="C8" s="63">
        <f>SUM(Начало:Конец!C8)</f>
        <v>14</v>
      </c>
      <c r="D8" s="79"/>
      <c r="E8" s="80">
        <f>$C$7-C8</f>
        <v>0</v>
      </c>
      <c r="F8" s="91"/>
    </row>
    <row r="9" spans="1:20" s="3" customFormat="1" ht="45.75" thickBot="1">
      <c r="A9" s="74" t="s">
        <v>92</v>
      </c>
      <c r="B9" s="10" t="s">
        <v>93</v>
      </c>
      <c r="C9" s="48">
        <f>SUM(Начало:Конец!C9)</f>
        <v>0</v>
      </c>
      <c r="D9" s="80">
        <f>C9-(C11+C12+C10)</f>
        <v>0</v>
      </c>
      <c r="E9" s="80">
        <f>$C$7-C9</f>
        <v>14</v>
      </c>
      <c r="F9" s="92"/>
    </row>
    <row r="10" spans="1:20" s="3" customFormat="1" ht="75.75" thickBot="1">
      <c r="A10" s="49" t="s">
        <v>94</v>
      </c>
      <c r="B10" s="50" t="s">
        <v>95</v>
      </c>
      <c r="C10" s="48">
        <f>SUM(Начало:Конец!C10)</f>
        <v>0</v>
      </c>
      <c r="D10" s="79"/>
      <c r="E10" s="101">
        <f>$C$9-C10</f>
        <v>0</v>
      </c>
      <c r="F10" s="92"/>
    </row>
    <row r="11" spans="1:20" s="3" customFormat="1" ht="105.75" thickBot="1">
      <c r="A11" s="51" t="s">
        <v>96</v>
      </c>
      <c r="B11" s="52" t="s">
        <v>97</v>
      </c>
      <c r="C11" s="48">
        <f>SUM(Начало:Конец!C11)</f>
        <v>0</v>
      </c>
      <c r="D11" s="79"/>
      <c r="E11" s="101">
        <f>$C$9-C11</f>
        <v>0</v>
      </c>
      <c r="F11" s="92"/>
    </row>
    <row r="12" spans="1:20" s="3" customFormat="1" ht="75.75" thickBot="1">
      <c r="A12" s="53" t="s">
        <v>98</v>
      </c>
      <c r="B12" s="50" t="s">
        <v>99</v>
      </c>
      <c r="C12" s="48">
        <f>SUM(Начало:Конец!C12)</f>
        <v>0</v>
      </c>
      <c r="D12" s="79"/>
      <c r="E12" s="101">
        <f>$C$9-C12</f>
        <v>0</v>
      </c>
      <c r="F12" s="93"/>
    </row>
    <row r="13" spans="1:20" s="3" customFormat="1" ht="45.75" thickBot="1">
      <c r="A13" s="74" t="s">
        <v>100</v>
      </c>
      <c r="B13" s="10" t="s">
        <v>101</v>
      </c>
      <c r="C13" s="48">
        <f>SUM(Начало:Конец!C13)</f>
        <v>14</v>
      </c>
      <c r="D13" s="79"/>
      <c r="E13" s="80">
        <f>$C$7-C13</f>
        <v>0</v>
      </c>
      <c r="F13" s="92"/>
    </row>
    <row r="14" spans="1:20" s="3" customFormat="1" ht="45.75" thickBot="1">
      <c r="A14" s="74" t="s">
        <v>102</v>
      </c>
      <c r="B14" s="10" t="s">
        <v>103</v>
      </c>
      <c r="C14" s="48">
        <f>SUM(Начало:Конец!C14)</f>
        <v>14</v>
      </c>
      <c r="D14" s="79"/>
      <c r="E14" s="80">
        <f>$C$7-C14</f>
        <v>0</v>
      </c>
      <c r="F14" s="92"/>
    </row>
    <row r="15" spans="1:20" s="3" customFormat="1" ht="45.75" thickBot="1">
      <c r="A15" s="75" t="s">
        <v>104</v>
      </c>
      <c r="B15" s="61" t="s">
        <v>105</v>
      </c>
      <c r="C15" s="62">
        <f>SUM(Начало:Конец!C15)</f>
        <v>14</v>
      </c>
      <c r="D15" s="79"/>
      <c r="E15" s="80">
        <f>$C$7-C15</f>
        <v>0</v>
      </c>
      <c r="F15" s="94"/>
    </row>
    <row r="16" spans="1:20" s="3" customFormat="1" ht="54.75" thickBot="1">
      <c r="A16" s="46" t="s">
        <v>106</v>
      </c>
      <c r="B16" s="54" t="s">
        <v>107</v>
      </c>
      <c r="C16" s="48">
        <f>SUM(Начало:Конец!C16)</f>
        <v>14</v>
      </c>
      <c r="D16" s="78">
        <f>C16-(C18+C17)</f>
        <v>0</v>
      </c>
      <c r="E16" s="100"/>
      <c r="F16" s="90"/>
    </row>
    <row r="17" spans="1:6" s="3" customFormat="1" ht="45.75" thickBot="1">
      <c r="A17" s="74" t="s">
        <v>108</v>
      </c>
      <c r="B17" s="10" t="s">
        <v>109</v>
      </c>
      <c r="C17" s="63">
        <f>SUM(Начало:Конец!C17)</f>
        <v>14</v>
      </c>
      <c r="D17" s="79"/>
      <c r="E17" s="80">
        <f>$C$16-C17</f>
        <v>0</v>
      </c>
      <c r="F17" s="91"/>
    </row>
    <row r="18" spans="1:6" s="3" customFormat="1" ht="45.75" thickBot="1">
      <c r="A18" s="74" t="s">
        <v>7</v>
      </c>
      <c r="B18" s="10" t="s">
        <v>110</v>
      </c>
      <c r="C18" s="48">
        <f>SUM(Начало:Конец!C18)</f>
        <v>0</v>
      </c>
      <c r="D18" s="80">
        <f>C18-(C20+C21+C19+C22)</f>
        <v>0</v>
      </c>
      <c r="E18" s="80">
        <f>$C$16-C18</f>
        <v>14</v>
      </c>
      <c r="F18" s="92"/>
    </row>
    <row r="19" spans="1:6" s="3" customFormat="1" ht="75.75" thickBot="1">
      <c r="A19" s="7" t="s">
        <v>111</v>
      </c>
      <c r="B19" s="52" t="s">
        <v>112</v>
      </c>
      <c r="C19" s="48">
        <f>SUM(Начало:Конец!C19)</f>
        <v>0</v>
      </c>
      <c r="D19" s="79"/>
      <c r="E19" s="101">
        <f>$C$18-C19</f>
        <v>0</v>
      </c>
      <c r="F19" s="92"/>
    </row>
    <row r="20" spans="1:6" s="3" customFormat="1" ht="45.75" thickBot="1">
      <c r="A20" s="7" t="s">
        <v>113</v>
      </c>
      <c r="B20" s="50" t="s">
        <v>114</v>
      </c>
      <c r="C20" s="48">
        <f>SUM(Начало:Конец!C20)</f>
        <v>0</v>
      </c>
      <c r="D20" s="79"/>
      <c r="E20" s="101">
        <f t="shared" ref="E20:E22" si="0">$C$18-C20</f>
        <v>0</v>
      </c>
      <c r="F20" s="92"/>
    </row>
    <row r="21" spans="1:6" s="3" customFormat="1" ht="105.75" thickBot="1">
      <c r="A21" s="7" t="s">
        <v>115</v>
      </c>
      <c r="B21" s="55" t="s">
        <v>116</v>
      </c>
      <c r="C21" s="48">
        <f>SUM(Начало:Конец!C21)</f>
        <v>0</v>
      </c>
      <c r="D21" s="79"/>
      <c r="E21" s="101">
        <f t="shared" si="0"/>
        <v>0</v>
      </c>
      <c r="F21" s="92"/>
    </row>
    <row r="22" spans="1:6" s="3" customFormat="1" ht="75.75" thickBot="1">
      <c r="A22" s="7" t="s">
        <v>117</v>
      </c>
      <c r="B22" s="55" t="s">
        <v>118</v>
      </c>
      <c r="C22" s="48">
        <f>SUM(Начало:Конец!C22)</f>
        <v>0</v>
      </c>
      <c r="D22" s="79"/>
      <c r="E22" s="101">
        <f t="shared" si="0"/>
        <v>0</v>
      </c>
      <c r="F22" s="93"/>
    </row>
    <row r="23" spans="1:6" s="3" customFormat="1" ht="45.75" thickBot="1">
      <c r="A23" s="74" t="s">
        <v>8</v>
      </c>
      <c r="B23" s="10" t="s">
        <v>119</v>
      </c>
      <c r="C23" s="48">
        <f>SUM(Начало:Конец!C23)</f>
        <v>0</v>
      </c>
      <c r="D23" s="79"/>
      <c r="E23" s="80">
        <f>$C$16-C23</f>
        <v>14</v>
      </c>
      <c r="F23" s="92"/>
    </row>
    <row r="24" spans="1:6" s="3" customFormat="1" ht="45.75" thickBot="1">
      <c r="A24" s="74" t="s">
        <v>120</v>
      </c>
      <c r="B24" s="10" t="s">
        <v>121</v>
      </c>
      <c r="C24" s="48">
        <f>SUM(Начало:Конец!C24)</f>
        <v>0</v>
      </c>
      <c r="D24" s="79"/>
      <c r="E24" s="80">
        <f t="shared" ref="E24:E26" si="1">$C$16-C24</f>
        <v>14</v>
      </c>
      <c r="F24" s="92"/>
    </row>
    <row r="25" spans="1:6" s="3" customFormat="1" ht="45.75" thickBot="1">
      <c r="A25" s="74" t="s">
        <v>122</v>
      </c>
      <c r="B25" s="10" t="s">
        <v>123</v>
      </c>
      <c r="C25" s="48">
        <f>SUM(Начало:Конец!C25)</f>
        <v>0</v>
      </c>
      <c r="D25" s="79"/>
      <c r="E25" s="80">
        <f t="shared" si="1"/>
        <v>14</v>
      </c>
      <c r="F25" s="92"/>
    </row>
    <row r="26" spans="1:6" s="3" customFormat="1" ht="45.75" thickBot="1">
      <c r="A26" s="75" t="s">
        <v>124</v>
      </c>
      <c r="B26" s="61" t="s">
        <v>125</v>
      </c>
      <c r="C26" s="62">
        <f>SUM(Начало:Конец!C26)</f>
        <v>0</v>
      </c>
      <c r="D26" s="79"/>
      <c r="E26" s="80">
        <f t="shared" si="1"/>
        <v>14</v>
      </c>
      <c r="F26" s="94"/>
    </row>
    <row r="27" spans="1:6" s="3" customFormat="1" ht="19.5" thickBot="1">
      <c r="A27" s="386" t="s">
        <v>126</v>
      </c>
      <c r="B27" s="387"/>
      <c r="C27" s="388"/>
      <c r="D27" s="77"/>
      <c r="E27" s="77"/>
      <c r="F27" s="89"/>
    </row>
    <row r="28" spans="1:6" ht="31.5" customHeight="1" thickBot="1">
      <c r="A28" s="56">
        <v>1</v>
      </c>
      <c r="B28" s="381" t="s">
        <v>127</v>
      </c>
      <c r="C28" s="382"/>
      <c r="D28" s="81"/>
      <c r="E28" s="81"/>
      <c r="F28" s="95"/>
    </row>
    <row r="29" spans="1:6" ht="30.75" thickBot="1">
      <c r="A29" s="7" t="s">
        <v>3</v>
      </c>
      <c r="B29" s="8" t="s">
        <v>128</v>
      </c>
      <c r="C29" s="42">
        <f>SUM(Начало:Конец!C29)</f>
        <v>34</v>
      </c>
      <c r="D29" s="82">
        <f>C29-(C30+C31)</f>
        <v>0</v>
      </c>
      <c r="E29" s="83"/>
      <c r="F29" s="96"/>
    </row>
    <row r="30" spans="1:6" ht="51.75" customHeight="1" thickBot="1">
      <c r="A30" s="7" t="s">
        <v>4</v>
      </c>
      <c r="B30" s="103" t="s">
        <v>129</v>
      </c>
      <c r="C30" s="42">
        <f>SUM(Начало:Конец!C30)</f>
        <v>29</v>
      </c>
      <c r="D30" s="83"/>
      <c r="E30" s="83"/>
      <c r="F30" s="97"/>
    </row>
    <row r="31" spans="1:6" ht="60.75" thickBot="1">
      <c r="A31" s="64" t="s">
        <v>5</v>
      </c>
      <c r="B31" s="65" t="s">
        <v>130</v>
      </c>
      <c r="C31" s="66">
        <f>SUM(Начало:Конец!C31)</f>
        <v>5</v>
      </c>
      <c r="D31" s="83"/>
      <c r="E31" s="83"/>
      <c r="F31" s="98"/>
    </row>
    <row r="32" spans="1:6" ht="29.25" customHeight="1" thickBot="1">
      <c r="A32" s="67">
        <v>2</v>
      </c>
      <c r="B32" s="381" t="s">
        <v>131</v>
      </c>
      <c r="C32" s="382"/>
      <c r="D32" s="81"/>
      <c r="E32" s="81"/>
      <c r="F32" s="95"/>
    </row>
    <row r="33" spans="1:6" ht="30.75" thickBot="1">
      <c r="A33" s="7" t="s">
        <v>6</v>
      </c>
      <c r="B33" s="8" t="s">
        <v>132</v>
      </c>
      <c r="C33" s="42">
        <f>SUM(Начало:Конец!C33)</f>
        <v>67</v>
      </c>
      <c r="D33" s="82">
        <f>C33-(C35+C34)</f>
        <v>0</v>
      </c>
      <c r="E33" s="83"/>
      <c r="F33" s="96"/>
    </row>
    <row r="34" spans="1:6" ht="46.5" customHeight="1" thickBot="1">
      <c r="A34" s="7" t="s">
        <v>7</v>
      </c>
      <c r="B34" s="50" t="s">
        <v>133</v>
      </c>
      <c r="C34" s="60">
        <f>SUM(Начало:Конец!C34)</f>
        <v>59</v>
      </c>
      <c r="D34" s="83"/>
      <c r="E34" s="83"/>
      <c r="F34" s="97"/>
    </row>
    <row r="35" spans="1:6" ht="60.75" thickBot="1">
      <c r="A35" s="7" t="s">
        <v>8</v>
      </c>
      <c r="B35" s="65" t="s">
        <v>134</v>
      </c>
      <c r="C35" s="66">
        <f>SUM(Начало:Конец!C35)</f>
        <v>8</v>
      </c>
      <c r="D35" s="83"/>
      <c r="E35" s="83"/>
      <c r="F35" s="98"/>
    </row>
    <row r="36" spans="1:6" ht="31.5" customHeight="1" thickBot="1">
      <c r="A36" s="56">
        <v>3</v>
      </c>
      <c r="B36" s="381" t="s">
        <v>135</v>
      </c>
      <c r="C36" s="382"/>
      <c r="D36" s="81"/>
      <c r="E36" s="81"/>
      <c r="F36" s="95"/>
    </row>
    <row r="37" spans="1:6" ht="30.75" thickBot="1">
      <c r="A37" s="9" t="s">
        <v>9</v>
      </c>
      <c r="B37" s="10" t="s">
        <v>136</v>
      </c>
      <c r="C37" s="43">
        <f>SUM(Начало:Конец!C37)</f>
        <v>131</v>
      </c>
      <c r="D37" s="84">
        <f>C37-SUM(C39:C49)</f>
        <v>0</v>
      </c>
      <c r="E37" s="82">
        <f>C37-C50+C63</f>
        <v>70</v>
      </c>
      <c r="F37" s="96"/>
    </row>
    <row r="38" spans="1:6" ht="15.75" thickBot="1">
      <c r="A38" s="11"/>
      <c r="B38" s="384" t="s">
        <v>10</v>
      </c>
      <c r="C38" s="385"/>
      <c r="D38" s="85"/>
      <c r="E38" s="83"/>
      <c r="F38" s="97"/>
    </row>
    <row r="39" spans="1:6" ht="16.5" thickBot="1">
      <c r="A39" s="7" t="s">
        <v>77</v>
      </c>
      <c r="B39" s="8" t="s">
        <v>12</v>
      </c>
      <c r="C39" s="42">
        <f>SUM(Начало:Конец!C39)</f>
        <v>20</v>
      </c>
      <c r="D39" s="82">
        <f>C39-(C52+C65)</f>
        <v>0</v>
      </c>
      <c r="E39" s="83"/>
      <c r="F39" s="97"/>
    </row>
    <row r="40" spans="1:6" ht="16.5" thickBot="1">
      <c r="A40" s="7" t="s">
        <v>78</v>
      </c>
      <c r="B40" s="8" t="s">
        <v>14</v>
      </c>
      <c r="C40" s="42">
        <f>SUM(Начало:Конец!C40)</f>
        <v>1</v>
      </c>
      <c r="D40" s="82">
        <f t="shared" ref="D40:D49" si="2">C40-(C53+C66)</f>
        <v>0</v>
      </c>
      <c r="E40" s="83"/>
      <c r="F40" s="97"/>
    </row>
    <row r="41" spans="1:6" ht="16.5" thickBot="1">
      <c r="A41" s="7" t="s">
        <v>79</v>
      </c>
      <c r="B41" s="8" t="s">
        <v>16</v>
      </c>
      <c r="C41" s="42">
        <f>SUM(Начало:Конец!C41)</f>
        <v>15</v>
      </c>
      <c r="D41" s="82">
        <f t="shared" si="2"/>
        <v>0</v>
      </c>
      <c r="E41" s="83"/>
      <c r="F41" s="97"/>
    </row>
    <row r="42" spans="1:6" ht="16.5" thickBot="1">
      <c r="A42" s="7" t="s">
        <v>80</v>
      </c>
      <c r="B42" s="8" t="s">
        <v>18</v>
      </c>
      <c r="C42" s="42">
        <f>SUM(Начало:Конец!C42)</f>
        <v>16</v>
      </c>
      <c r="D42" s="82">
        <f t="shared" si="2"/>
        <v>0</v>
      </c>
      <c r="E42" s="83"/>
      <c r="F42" s="97"/>
    </row>
    <row r="43" spans="1:6" ht="16.5" thickBot="1">
      <c r="A43" s="7" t="s">
        <v>81</v>
      </c>
      <c r="B43" s="8" t="s">
        <v>20</v>
      </c>
      <c r="C43" s="42">
        <f>SUM(Начало:Конец!C43)</f>
        <v>14</v>
      </c>
      <c r="D43" s="82">
        <f t="shared" si="2"/>
        <v>0</v>
      </c>
      <c r="E43" s="83"/>
      <c r="F43" s="97"/>
    </row>
    <row r="44" spans="1:6" ht="16.5" thickBot="1">
      <c r="A44" s="7" t="s">
        <v>82</v>
      </c>
      <c r="B44" s="8" t="s">
        <v>22</v>
      </c>
      <c r="C44" s="42">
        <f>SUM(Начало:Конец!C44)</f>
        <v>10</v>
      </c>
      <c r="D44" s="82">
        <f t="shared" si="2"/>
        <v>0</v>
      </c>
      <c r="E44" s="83"/>
      <c r="F44" s="97"/>
    </row>
    <row r="45" spans="1:6" ht="16.5" thickBot="1">
      <c r="A45" s="7" t="s">
        <v>83</v>
      </c>
      <c r="B45" s="8" t="s">
        <v>24</v>
      </c>
      <c r="C45" s="42">
        <f>SUM(Начало:Конец!C45)</f>
        <v>10</v>
      </c>
      <c r="D45" s="82">
        <f t="shared" si="2"/>
        <v>0</v>
      </c>
      <c r="E45" s="83"/>
      <c r="F45" s="97"/>
    </row>
    <row r="46" spans="1:6" ht="16.5" thickBot="1">
      <c r="A46" s="7" t="s">
        <v>84</v>
      </c>
      <c r="B46" s="8" t="s">
        <v>26</v>
      </c>
      <c r="C46" s="42">
        <f>SUM(Начало:Конец!C46)</f>
        <v>12</v>
      </c>
      <c r="D46" s="82">
        <f t="shared" si="2"/>
        <v>0</v>
      </c>
      <c r="E46" s="83"/>
      <c r="F46" s="97"/>
    </row>
    <row r="47" spans="1:6" ht="16.5" thickBot="1">
      <c r="A47" s="7" t="s">
        <v>85</v>
      </c>
      <c r="B47" s="8" t="s">
        <v>28</v>
      </c>
      <c r="C47" s="42">
        <f>SUM(Начало:Конец!C47)</f>
        <v>10</v>
      </c>
      <c r="D47" s="82">
        <f t="shared" si="2"/>
        <v>0</v>
      </c>
      <c r="E47" s="83"/>
      <c r="F47" s="97"/>
    </row>
    <row r="48" spans="1:6" ht="16.5" thickBot="1">
      <c r="A48" s="7" t="s">
        <v>86</v>
      </c>
      <c r="B48" s="8" t="s">
        <v>30</v>
      </c>
      <c r="C48" s="42">
        <f>SUM(Начало:Конец!C48)</f>
        <v>11</v>
      </c>
      <c r="D48" s="82">
        <f t="shared" si="2"/>
        <v>0</v>
      </c>
      <c r="E48" s="83"/>
      <c r="F48" s="97"/>
    </row>
    <row r="49" spans="1:6" ht="16.5" thickBot="1">
      <c r="A49" s="7" t="s">
        <v>87</v>
      </c>
      <c r="B49" s="8" t="s">
        <v>32</v>
      </c>
      <c r="C49" s="42">
        <f>SUM(Начало:Конец!C49)</f>
        <v>12</v>
      </c>
      <c r="D49" s="82">
        <f t="shared" si="2"/>
        <v>0</v>
      </c>
      <c r="E49" s="83"/>
      <c r="F49" s="97"/>
    </row>
    <row r="50" spans="1:6" ht="60.75" thickBot="1">
      <c r="A50" s="9" t="s">
        <v>33</v>
      </c>
      <c r="B50" s="10" t="s">
        <v>137</v>
      </c>
      <c r="C50" s="43">
        <f>SUM(Начало:Конец!C50)</f>
        <v>96</v>
      </c>
      <c r="D50" s="86">
        <f>C50-SUM(C52:C62)</f>
        <v>0</v>
      </c>
      <c r="E50" s="83"/>
      <c r="F50" s="97"/>
    </row>
    <row r="51" spans="1:6" ht="15.75" thickBot="1">
      <c r="A51" s="11"/>
      <c r="B51" s="384" t="s">
        <v>10</v>
      </c>
      <c r="C51" s="385"/>
      <c r="D51" s="83"/>
      <c r="E51" s="83"/>
      <c r="F51" s="97"/>
    </row>
    <row r="52" spans="1:6" ht="16.5" thickBot="1">
      <c r="A52" s="7" t="s">
        <v>11</v>
      </c>
      <c r="B52" s="8" t="s">
        <v>12</v>
      </c>
      <c r="C52" s="42">
        <f>SUM(Начало:Конец!C52)</f>
        <v>15</v>
      </c>
      <c r="D52" s="83"/>
      <c r="E52" s="83"/>
      <c r="F52" s="97"/>
    </row>
    <row r="53" spans="1:6" ht="16.5" thickBot="1">
      <c r="A53" s="7" t="s">
        <v>13</v>
      </c>
      <c r="B53" s="8" t="s">
        <v>14</v>
      </c>
      <c r="C53" s="42">
        <f>SUM(Начало:Конец!C53)</f>
        <v>1</v>
      </c>
      <c r="D53" s="83"/>
      <c r="E53" s="83"/>
      <c r="F53" s="97"/>
    </row>
    <row r="54" spans="1:6" ht="16.5" thickBot="1">
      <c r="A54" s="7" t="s">
        <v>15</v>
      </c>
      <c r="B54" s="8" t="s">
        <v>16</v>
      </c>
      <c r="C54" s="42">
        <f>SUM(Начало:Конец!C54)</f>
        <v>10</v>
      </c>
      <c r="D54" s="83"/>
      <c r="E54" s="83"/>
      <c r="F54" s="97"/>
    </row>
    <row r="55" spans="1:6" ht="16.5" thickBot="1">
      <c r="A55" s="7" t="s">
        <v>17</v>
      </c>
      <c r="B55" s="8" t="s">
        <v>18</v>
      </c>
      <c r="C55" s="42">
        <f>SUM(Начало:Конец!C55)</f>
        <v>13</v>
      </c>
      <c r="D55" s="83"/>
      <c r="E55" s="83"/>
      <c r="F55" s="97"/>
    </row>
    <row r="56" spans="1:6" ht="16.5" thickBot="1">
      <c r="A56" s="7" t="s">
        <v>19</v>
      </c>
      <c r="B56" s="8" t="s">
        <v>20</v>
      </c>
      <c r="C56" s="42">
        <f>SUM(Начало:Конец!C56)</f>
        <v>9</v>
      </c>
      <c r="D56" s="83"/>
      <c r="E56" s="83"/>
      <c r="F56" s="97"/>
    </row>
    <row r="57" spans="1:6" ht="16.5" thickBot="1">
      <c r="A57" s="7" t="s">
        <v>21</v>
      </c>
      <c r="B57" s="8" t="s">
        <v>22</v>
      </c>
      <c r="C57" s="42">
        <f>SUM(Начало:Конец!C57)</f>
        <v>7</v>
      </c>
      <c r="D57" s="83"/>
      <c r="E57" s="83"/>
      <c r="F57" s="97"/>
    </row>
    <row r="58" spans="1:6" ht="16.5" thickBot="1">
      <c r="A58" s="7" t="s">
        <v>23</v>
      </c>
      <c r="B58" s="8" t="s">
        <v>24</v>
      </c>
      <c r="C58" s="42">
        <f>SUM(Начало:Конец!C58)</f>
        <v>10</v>
      </c>
      <c r="D58" s="83"/>
      <c r="E58" s="83"/>
      <c r="F58" s="97"/>
    </row>
    <row r="59" spans="1:6" ht="16.5" thickBot="1">
      <c r="A59" s="7" t="s">
        <v>25</v>
      </c>
      <c r="B59" s="8" t="s">
        <v>26</v>
      </c>
      <c r="C59" s="42">
        <f>SUM(Начало:Конец!C59)</f>
        <v>8</v>
      </c>
      <c r="D59" s="83"/>
      <c r="E59" s="83"/>
      <c r="F59" s="97"/>
    </row>
    <row r="60" spans="1:6" ht="16.5" thickBot="1">
      <c r="A60" s="7" t="s">
        <v>27</v>
      </c>
      <c r="B60" s="8" t="s">
        <v>28</v>
      </c>
      <c r="C60" s="42">
        <f>SUM(Начало:Конец!C60)</f>
        <v>7</v>
      </c>
      <c r="D60" s="83"/>
      <c r="E60" s="83"/>
      <c r="F60" s="97"/>
    </row>
    <row r="61" spans="1:6" ht="16.5" thickBot="1">
      <c r="A61" s="7" t="s">
        <v>29</v>
      </c>
      <c r="B61" s="8" t="s">
        <v>30</v>
      </c>
      <c r="C61" s="42">
        <f>SUM(Начало:Конец!C61)</f>
        <v>8</v>
      </c>
      <c r="D61" s="83"/>
      <c r="E61" s="83"/>
      <c r="F61" s="97"/>
    </row>
    <row r="62" spans="1:6" ht="16.5" thickBot="1">
      <c r="A62" s="7" t="s">
        <v>31</v>
      </c>
      <c r="B62" s="8" t="s">
        <v>32</v>
      </c>
      <c r="C62" s="42">
        <f>SUM(Начало:Конец!C62)</f>
        <v>8</v>
      </c>
      <c r="D62" s="83"/>
      <c r="E62" s="83"/>
      <c r="F62" s="97"/>
    </row>
    <row r="63" spans="1:6" ht="60.75" thickBot="1">
      <c r="A63" s="9" t="s">
        <v>34</v>
      </c>
      <c r="B63" s="10" t="s">
        <v>138</v>
      </c>
      <c r="C63" s="43">
        <f>SUM(Начало:Конец!C63)</f>
        <v>35</v>
      </c>
      <c r="D63" s="86">
        <f>C63-SUM(C65:C75)</f>
        <v>0</v>
      </c>
      <c r="E63" s="83"/>
      <c r="F63" s="97"/>
    </row>
    <row r="64" spans="1:6" ht="15.75" thickBot="1">
      <c r="A64" s="11"/>
      <c r="B64" s="384" t="s">
        <v>10</v>
      </c>
      <c r="C64" s="385"/>
      <c r="D64" s="83"/>
      <c r="E64" s="83"/>
      <c r="F64" s="97"/>
    </row>
    <row r="65" spans="1:6" ht="16.5" thickBot="1">
      <c r="A65" s="7" t="s">
        <v>35</v>
      </c>
      <c r="B65" s="14" t="s">
        <v>12</v>
      </c>
      <c r="C65" s="42">
        <f>SUM(Начало:Конец!C65)</f>
        <v>5</v>
      </c>
      <c r="D65" s="83"/>
      <c r="E65" s="83"/>
      <c r="F65" s="97"/>
    </row>
    <row r="66" spans="1:6" ht="16.5" thickBot="1">
      <c r="A66" s="7" t="s">
        <v>36</v>
      </c>
      <c r="B66" s="14" t="s">
        <v>14</v>
      </c>
      <c r="C66" s="42">
        <f>SUM(Начало:Конец!C66)</f>
        <v>0</v>
      </c>
      <c r="D66" s="83"/>
      <c r="E66" s="83"/>
      <c r="F66" s="97"/>
    </row>
    <row r="67" spans="1:6" ht="16.5" thickBot="1">
      <c r="A67" s="7" t="s">
        <v>37</v>
      </c>
      <c r="B67" s="14" t="s">
        <v>16</v>
      </c>
      <c r="C67" s="42">
        <f>SUM(Начало:Конец!C67)</f>
        <v>5</v>
      </c>
      <c r="D67" s="83"/>
      <c r="E67" s="83"/>
      <c r="F67" s="97"/>
    </row>
    <row r="68" spans="1:6" ht="16.5" thickBot="1">
      <c r="A68" s="7" t="s">
        <v>38</v>
      </c>
      <c r="B68" s="14" t="s">
        <v>18</v>
      </c>
      <c r="C68" s="42">
        <f>SUM(Начало:Конец!C68)</f>
        <v>3</v>
      </c>
      <c r="D68" s="83"/>
      <c r="E68" s="83"/>
      <c r="F68" s="97"/>
    </row>
    <row r="69" spans="1:6" ht="16.5" thickBot="1">
      <c r="A69" s="7" t="s">
        <v>39</v>
      </c>
      <c r="B69" s="14" t="s">
        <v>20</v>
      </c>
      <c r="C69" s="42">
        <f>SUM(Начало:Конец!C69)</f>
        <v>5</v>
      </c>
      <c r="D69" s="83"/>
      <c r="E69" s="83"/>
      <c r="F69" s="97"/>
    </row>
    <row r="70" spans="1:6" ht="16.5" thickBot="1">
      <c r="A70" s="7" t="s">
        <v>40</v>
      </c>
      <c r="B70" s="14" t="s">
        <v>22</v>
      </c>
      <c r="C70" s="42">
        <f>SUM(Начало:Конец!C70)</f>
        <v>3</v>
      </c>
      <c r="D70" s="83"/>
      <c r="E70" s="83"/>
      <c r="F70" s="97"/>
    </row>
    <row r="71" spans="1:6" ht="16.5" thickBot="1">
      <c r="A71" s="7" t="s">
        <v>41</v>
      </c>
      <c r="B71" s="14" t="s">
        <v>24</v>
      </c>
      <c r="C71" s="42">
        <f>SUM(Начало:Конец!C71)</f>
        <v>0</v>
      </c>
      <c r="D71" s="83"/>
      <c r="E71" s="83"/>
      <c r="F71" s="97"/>
    </row>
    <row r="72" spans="1:6" ht="16.5" thickBot="1">
      <c r="A72" s="7" t="s">
        <v>42</v>
      </c>
      <c r="B72" s="14" t="s">
        <v>26</v>
      </c>
      <c r="C72" s="42">
        <f>SUM(Начало:Конец!C72)</f>
        <v>4</v>
      </c>
      <c r="D72" s="83"/>
      <c r="E72" s="83"/>
      <c r="F72" s="97"/>
    </row>
    <row r="73" spans="1:6" ht="16.5" thickBot="1">
      <c r="A73" s="7" t="s">
        <v>43</v>
      </c>
      <c r="B73" s="14" t="s">
        <v>28</v>
      </c>
      <c r="C73" s="42">
        <f>SUM(Начало:Конец!C73)</f>
        <v>3</v>
      </c>
      <c r="D73" s="83"/>
      <c r="E73" s="83"/>
      <c r="F73" s="97"/>
    </row>
    <row r="74" spans="1:6" ht="16.5" thickBot="1">
      <c r="A74" s="7" t="s">
        <v>44</v>
      </c>
      <c r="B74" s="14" t="s">
        <v>30</v>
      </c>
      <c r="C74" s="42">
        <f>SUM(Начало:Конец!C74)</f>
        <v>3</v>
      </c>
      <c r="D74" s="83"/>
      <c r="E74" s="83"/>
      <c r="F74" s="97"/>
    </row>
    <row r="75" spans="1:6" ht="16.5" thickBot="1">
      <c r="A75" s="7" t="s">
        <v>45</v>
      </c>
      <c r="B75" s="68" t="s">
        <v>32</v>
      </c>
      <c r="C75" s="66">
        <f>SUM(Начало:Конец!C75)</f>
        <v>4</v>
      </c>
      <c r="D75" s="83"/>
      <c r="E75" s="83"/>
      <c r="F75" s="98"/>
    </row>
    <row r="76" spans="1:6" ht="45" customHeight="1" thickBot="1">
      <c r="A76" s="56">
        <v>4</v>
      </c>
      <c r="B76" s="381" t="s">
        <v>46</v>
      </c>
      <c r="C76" s="382"/>
      <c r="D76" s="81"/>
      <c r="E76" s="81"/>
      <c r="F76" s="95"/>
    </row>
    <row r="77" spans="1:6" ht="45.75" thickBot="1">
      <c r="A77" s="7" t="s">
        <v>47</v>
      </c>
      <c r="B77" s="8" t="s">
        <v>48</v>
      </c>
      <c r="C77" s="42">
        <f>SUM(Начало:Конец!C77)</f>
        <v>34</v>
      </c>
      <c r="D77" s="82">
        <f>C77-(C78+C79)</f>
        <v>0</v>
      </c>
      <c r="E77" s="83"/>
      <c r="F77" s="96"/>
    </row>
    <row r="78" spans="1:6" ht="60.75" thickBot="1">
      <c r="A78" s="7" t="s">
        <v>49</v>
      </c>
      <c r="B78" s="8" t="s">
        <v>139</v>
      </c>
      <c r="C78" s="42">
        <f>SUM(Начало:Конец!C78)</f>
        <v>28</v>
      </c>
      <c r="D78" s="83"/>
      <c r="E78" s="83"/>
      <c r="F78" s="97"/>
    </row>
    <row r="79" spans="1:6" ht="75.75" thickBot="1">
      <c r="A79" s="7" t="s">
        <v>50</v>
      </c>
      <c r="B79" s="65" t="s">
        <v>140</v>
      </c>
      <c r="C79" s="66">
        <f>SUM(Начало:Конец!C79)</f>
        <v>6</v>
      </c>
      <c r="D79" s="83"/>
      <c r="E79" s="83"/>
      <c r="F79" s="98"/>
    </row>
    <row r="80" spans="1:6" ht="40.5" customHeight="1" thickBot="1">
      <c r="A80" s="56" t="s">
        <v>141</v>
      </c>
      <c r="B80" s="381" t="s">
        <v>142</v>
      </c>
      <c r="C80" s="382"/>
      <c r="D80" s="87"/>
      <c r="E80" s="69"/>
      <c r="F80" s="69"/>
    </row>
    <row r="81" spans="1:6" ht="75.75" thickBot="1">
      <c r="A81" s="7" t="s">
        <v>143</v>
      </c>
      <c r="B81" s="8" t="s">
        <v>149</v>
      </c>
      <c r="C81" s="42">
        <f>SUM(Начало:Конец!C81)</f>
        <v>110</v>
      </c>
      <c r="D81" s="88"/>
      <c r="E81" s="102"/>
      <c r="F81" s="99"/>
    </row>
  </sheetData>
  <sheetProtection sheet="1" selectLockedCells="1"/>
  <mergeCells count="11">
    <mergeCell ref="B80:C80"/>
    <mergeCell ref="B76:C76"/>
    <mergeCell ref="A2:C2"/>
    <mergeCell ref="B28:C28"/>
    <mergeCell ref="B32:C32"/>
    <mergeCell ref="B36:C36"/>
    <mergeCell ref="B51:C51"/>
    <mergeCell ref="B64:C64"/>
    <mergeCell ref="B38:C38"/>
    <mergeCell ref="A6:C6"/>
    <mergeCell ref="A27:C27"/>
  </mergeCells>
  <conditionalFormatting sqref="D29">
    <cfRule type="cellIs" dxfId="539" priority="33" operator="lessThan">
      <formula>0</formula>
    </cfRule>
    <cfRule type="cellIs" dxfId="538" priority="34" operator="greaterThan">
      <formula>0</formula>
    </cfRule>
  </conditionalFormatting>
  <conditionalFormatting sqref="D33">
    <cfRule type="cellIs" dxfId="537" priority="31" operator="lessThan">
      <formula>0</formula>
    </cfRule>
    <cfRule type="cellIs" dxfId="536" priority="32" operator="greaterThan">
      <formula>0</formula>
    </cfRule>
  </conditionalFormatting>
  <conditionalFormatting sqref="D77">
    <cfRule type="cellIs" dxfId="535" priority="29" operator="lessThan">
      <formula>0</formula>
    </cfRule>
    <cfRule type="cellIs" dxfId="534" priority="30" operator="greaterThan">
      <formula>0</formula>
    </cfRule>
  </conditionalFormatting>
  <conditionalFormatting sqref="D39:D49">
    <cfRule type="cellIs" dxfId="533" priority="27" operator="lessThan">
      <formula>0</formula>
    </cfRule>
    <cfRule type="cellIs" dxfId="532" priority="28" operator="greaterThan">
      <formula>0</formula>
    </cfRule>
  </conditionalFormatting>
  <conditionalFormatting sqref="D37">
    <cfRule type="cellIs" dxfId="531" priority="26" operator="greaterThan">
      <formula>0</formula>
    </cfRule>
  </conditionalFormatting>
  <conditionalFormatting sqref="E37">
    <cfRule type="cellIs" dxfId="530" priority="22" operator="lessThan">
      <formula>0</formula>
    </cfRule>
    <cfRule type="cellIs" dxfId="529" priority="23" operator="greaterThan">
      <formula>0</formula>
    </cfRule>
  </conditionalFormatting>
  <conditionalFormatting sqref="D50">
    <cfRule type="cellIs" dxfId="528" priority="21" operator="greaterThan">
      <formula>0</formula>
    </cfRule>
  </conditionalFormatting>
  <conditionalFormatting sqref="D63">
    <cfRule type="cellIs" dxfId="527" priority="20" operator="greaterThan">
      <formula>0</formula>
    </cfRule>
  </conditionalFormatting>
  <conditionalFormatting sqref="D7">
    <cfRule type="cellIs" dxfId="526" priority="18" operator="lessThan">
      <formula>0</formula>
    </cfRule>
    <cfRule type="cellIs" dxfId="525" priority="19" operator="greaterThan">
      <formula>0</formula>
    </cfRule>
  </conditionalFormatting>
  <conditionalFormatting sqref="D9">
    <cfRule type="cellIs" dxfId="524" priority="16" operator="lessThan">
      <formula>0</formula>
    </cfRule>
    <cfRule type="cellIs" dxfId="523" priority="17" operator="greaterThan">
      <formula>0</formula>
    </cfRule>
  </conditionalFormatting>
  <conditionalFormatting sqref="E8">
    <cfRule type="cellIs" dxfId="522" priority="15" operator="lessThan">
      <formula>0</formula>
    </cfRule>
  </conditionalFormatting>
  <conditionalFormatting sqref="E17">
    <cfRule type="cellIs" dxfId="521" priority="5" operator="lessThan">
      <formula>0</formula>
    </cfRule>
  </conditionalFormatting>
  <conditionalFormatting sqref="E10:E12">
    <cfRule type="cellIs" dxfId="520" priority="14" operator="lessThan">
      <formula>0</formula>
    </cfRule>
  </conditionalFormatting>
  <conditionalFormatting sqref="E13">
    <cfRule type="cellIs" dxfId="519" priority="13" operator="lessThan">
      <formula>0</formula>
    </cfRule>
  </conditionalFormatting>
  <conditionalFormatting sqref="E14">
    <cfRule type="cellIs" dxfId="518" priority="12" operator="lessThan">
      <formula>0</formula>
    </cfRule>
  </conditionalFormatting>
  <conditionalFormatting sqref="E15">
    <cfRule type="cellIs" dxfId="517" priority="11" operator="lessThan">
      <formula>0</formula>
    </cfRule>
  </conditionalFormatting>
  <conditionalFormatting sqref="E9">
    <cfRule type="cellIs" dxfId="516" priority="10" operator="lessThan">
      <formula>0</formula>
    </cfRule>
  </conditionalFormatting>
  <conditionalFormatting sqref="D16">
    <cfRule type="cellIs" dxfId="515" priority="8" operator="lessThan">
      <formula>0</formula>
    </cfRule>
    <cfRule type="cellIs" dxfId="514" priority="9" operator="greaterThan">
      <formula>0</formula>
    </cfRule>
  </conditionalFormatting>
  <conditionalFormatting sqref="D18">
    <cfRule type="cellIs" dxfId="513" priority="6" operator="lessThan">
      <formula>0</formula>
    </cfRule>
    <cfRule type="cellIs" dxfId="512" priority="7" operator="greaterThan">
      <formula>0</formula>
    </cfRule>
  </conditionalFormatting>
  <conditionalFormatting sqref="E19:E22">
    <cfRule type="cellIs" dxfId="511" priority="4" operator="lessThan">
      <formula>0</formula>
    </cfRule>
  </conditionalFormatting>
  <conditionalFormatting sqref="E18">
    <cfRule type="cellIs" dxfId="510" priority="3" operator="lessThan">
      <formula>0</formula>
    </cfRule>
  </conditionalFormatting>
  <conditionalFormatting sqref="E23">
    <cfRule type="cellIs" dxfId="509" priority="2" operator="lessThan">
      <formula>0</formula>
    </cfRule>
  </conditionalFormatting>
  <conditionalFormatting sqref="E24:E26">
    <cfRule type="cellIs" dxfId="508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pane xSplit="1" ySplit="5" topLeftCell="B39" activePane="bottomRight" state="frozen"/>
      <selection pane="topRight" activeCell="B1" sqref="B1"/>
      <selection pane="bottomLeft" activeCell="A2" sqref="A2"/>
      <selection pane="bottomRight" activeCell="C19" sqref="C19"/>
    </sheetView>
  </sheetViews>
  <sheetFormatPr defaultColWidth="9.140625" defaultRowHeight="15"/>
  <cols>
    <col min="1" max="1" width="7.5703125" style="126" customWidth="1"/>
    <col min="2" max="2" width="72.85546875" style="127" customWidth="1"/>
    <col min="3" max="3" width="9.140625" style="13"/>
    <col min="4" max="4" width="10.5703125" style="128" customWidth="1"/>
    <col min="5" max="5" width="10.7109375" style="128" customWidth="1"/>
    <col min="6" max="6" width="47.28515625" style="6" customWidth="1"/>
    <col min="7" max="16384" width="9.140625" style="6"/>
  </cols>
  <sheetData>
    <row r="1" spans="1:6" s="106" customFormat="1" ht="18.75">
      <c r="A1" s="104" t="s">
        <v>151</v>
      </c>
      <c r="B1" s="105"/>
      <c r="D1" s="107"/>
      <c r="E1" s="107"/>
    </row>
    <row r="2" spans="1:6" s="106" customFormat="1">
      <c r="A2" s="389" t="s">
        <v>195</v>
      </c>
      <c r="B2" s="389"/>
      <c r="C2" s="389"/>
      <c r="D2" s="107"/>
      <c r="E2" s="107"/>
    </row>
    <row r="3" spans="1:6" s="106" customFormat="1">
      <c r="A3" s="108"/>
      <c r="B3" s="109"/>
      <c r="D3" s="107"/>
      <c r="E3" s="107"/>
    </row>
    <row r="4" spans="1:6" s="106" customFormat="1" ht="15.75" thickBot="1">
      <c r="A4" s="108"/>
      <c r="B4" s="109"/>
      <c r="D4" s="107"/>
      <c r="E4" s="107"/>
    </row>
    <row r="5" spans="1:6" s="116" customFormat="1" ht="29.25" thickBot="1">
      <c r="A5" s="110" t="s">
        <v>0</v>
      </c>
      <c r="B5" s="111" t="s">
        <v>1</v>
      </c>
      <c r="C5" s="112" t="s">
        <v>2</v>
      </c>
      <c r="D5" s="113" t="s">
        <v>74</v>
      </c>
      <c r="E5" s="114" t="s">
        <v>75</v>
      </c>
      <c r="F5" s="115" t="s">
        <v>76</v>
      </c>
    </row>
    <row r="6" spans="1:6" s="4" customFormat="1" ht="21" customHeight="1" thickBot="1">
      <c r="A6" s="386" t="s">
        <v>88</v>
      </c>
      <c r="B6" s="387"/>
      <c r="C6" s="388"/>
      <c r="D6" s="79"/>
      <c r="E6" s="79"/>
      <c r="F6" s="91"/>
    </row>
    <row r="7" spans="1:6" s="4" customFormat="1" ht="27.75" thickBot="1">
      <c r="A7" s="46">
        <v>1</v>
      </c>
      <c r="B7" s="47" t="s">
        <v>153</v>
      </c>
      <c r="C7" s="48">
        <v>1</v>
      </c>
      <c r="D7" s="82">
        <f>C7-(C9+C8)</f>
        <v>0</v>
      </c>
      <c r="E7" s="79"/>
      <c r="F7" s="92"/>
    </row>
    <row r="8" spans="1:6" s="4" customFormat="1" ht="30.75" thickBot="1">
      <c r="A8" s="74" t="s">
        <v>90</v>
      </c>
      <c r="B8" s="10" t="s">
        <v>154</v>
      </c>
      <c r="C8" s="48">
        <v>1</v>
      </c>
      <c r="D8" s="79"/>
      <c r="E8" s="80">
        <f>$C$7-C8</f>
        <v>0</v>
      </c>
      <c r="F8" s="92"/>
    </row>
    <row r="9" spans="1:6" s="4" customFormat="1" ht="54" customHeight="1" thickBot="1">
      <c r="A9" s="74" t="s">
        <v>92</v>
      </c>
      <c r="B9" s="10" t="s">
        <v>155</v>
      </c>
      <c r="C9" s="48">
        <v>0</v>
      </c>
      <c r="D9" s="80">
        <f>C9-(C11+C12+C10)</f>
        <v>0</v>
      </c>
      <c r="E9" s="80">
        <f>$C$7-C9</f>
        <v>1</v>
      </c>
      <c r="F9" s="92"/>
    </row>
    <row r="10" spans="1:6" s="4" customFormat="1" ht="33.75" customHeight="1" thickBot="1">
      <c r="A10" s="49" t="s">
        <v>94</v>
      </c>
      <c r="B10" s="50" t="s">
        <v>156</v>
      </c>
      <c r="C10" s="48">
        <v>0</v>
      </c>
      <c r="D10" s="79"/>
      <c r="E10" s="101">
        <f>$C$9-C10</f>
        <v>0</v>
      </c>
      <c r="F10" s="92"/>
    </row>
    <row r="11" spans="1:6" s="4" customFormat="1" ht="83.25" customHeight="1" thickBot="1">
      <c r="A11" s="51" t="s">
        <v>96</v>
      </c>
      <c r="B11" s="52" t="s">
        <v>157</v>
      </c>
      <c r="C11" s="48">
        <v>0</v>
      </c>
      <c r="D11" s="79"/>
      <c r="E11" s="101">
        <f>$C$9-C11</f>
        <v>0</v>
      </c>
      <c r="F11" s="92"/>
    </row>
    <row r="12" spans="1:6" s="4" customFormat="1" ht="66.75" customHeight="1" thickBot="1">
      <c r="A12" s="53" t="s">
        <v>98</v>
      </c>
      <c r="B12" s="50" t="s">
        <v>158</v>
      </c>
      <c r="C12" s="48">
        <v>0</v>
      </c>
      <c r="D12" s="79"/>
      <c r="E12" s="101">
        <f>$C$9-C12</f>
        <v>0</v>
      </c>
      <c r="F12" s="93"/>
    </row>
    <row r="13" spans="1:6" s="4" customFormat="1" ht="30.75" thickBot="1">
      <c r="A13" s="74" t="s">
        <v>100</v>
      </c>
      <c r="B13" s="10" t="s">
        <v>159</v>
      </c>
      <c r="C13" s="48">
        <v>1</v>
      </c>
      <c r="D13" s="79"/>
      <c r="E13" s="80">
        <f>$C$7-C13</f>
        <v>0</v>
      </c>
      <c r="F13" s="92"/>
    </row>
    <row r="14" spans="1:6" s="4" customFormat="1" ht="30.75" thickBot="1">
      <c r="A14" s="74" t="s">
        <v>102</v>
      </c>
      <c r="B14" s="10" t="s">
        <v>160</v>
      </c>
      <c r="C14" s="48">
        <v>1</v>
      </c>
      <c r="D14" s="79"/>
      <c r="E14" s="80">
        <f>$C$7-C14</f>
        <v>0</v>
      </c>
      <c r="F14" s="92"/>
    </row>
    <row r="15" spans="1:6" s="4" customFormat="1" ht="30.75" thickBot="1">
      <c r="A15" s="74" t="s">
        <v>104</v>
      </c>
      <c r="B15" s="10" t="s">
        <v>161</v>
      </c>
      <c r="C15" s="48">
        <v>1</v>
      </c>
      <c r="D15" s="79"/>
      <c r="E15" s="80">
        <f>$C$7-C15</f>
        <v>0</v>
      </c>
      <c r="F15" s="92"/>
    </row>
    <row r="16" spans="1:6" s="4" customFormat="1" ht="41.25" thickBot="1">
      <c r="A16" s="46" t="s">
        <v>106</v>
      </c>
      <c r="B16" s="54" t="s">
        <v>162</v>
      </c>
      <c r="C16" s="48">
        <v>1</v>
      </c>
      <c r="D16" s="82">
        <f>C16-(C18+C17)</f>
        <v>0</v>
      </c>
      <c r="E16" s="79"/>
      <c r="F16" s="92"/>
    </row>
    <row r="17" spans="1:6" s="4" customFormat="1" ht="30.75" thickBot="1">
      <c r="A17" s="74" t="s">
        <v>108</v>
      </c>
      <c r="B17" s="10" t="s">
        <v>163</v>
      </c>
      <c r="C17" s="48">
        <v>1</v>
      </c>
      <c r="D17" s="79"/>
      <c r="E17" s="80">
        <f>$C$16-C17</f>
        <v>0</v>
      </c>
      <c r="F17" s="92"/>
    </row>
    <row r="18" spans="1:6" s="4" customFormat="1" ht="30.75" thickBot="1">
      <c r="A18" s="74" t="s">
        <v>7</v>
      </c>
      <c r="B18" s="10" t="s">
        <v>164</v>
      </c>
      <c r="C18" s="48">
        <v>0</v>
      </c>
      <c r="D18" s="80">
        <f>C18-(C20+C21+C19+C22)</f>
        <v>0</v>
      </c>
      <c r="E18" s="80">
        <f>$C$16-C18</f>
        <v>1</v>
      </c>
      <c r="F18" s="92"/>
    </row>
    <row r="19" spans="1:6" s="4" customFormat="1" ht="37.5" customHeight="1" thickBot="1">
      <c r="A19" s="7" t="s">
        <v>111</v>
      </c>
      <c r="B19" s="52" t="s">
        <v>165</v>
      </c>
      <c r="C19" s="48">
        <v>0</v>
      </c>
      <c r="D19" s="79"/>
      <c r="E19" s="101">
        <f>$C$18-C19</f>
        <v>0</v>
      </c>
      <c r="F19" s="92"/>
    </row>
    <row r="20" spans="1:6" s="4" customFormat="1" ht="21.75" customHeight="1" thickBot="1">
      <c r="A20" s="7" t="s">
        <v>113</v>
      </c>
      <c r="B20" s="50" t="s">
        <v>166</v>
      </c>
      <c r="C20" s="48">
        <v>0</v>
      </c>
      <c r="D20" s="79"/>
      <c r="E20" s="101">
        <f t="shared" ref="E20:E22" si="0">$C$18-C20</f>
        <v>0</v>
      </c>
      <c r="F20" s="92"/>
    </row>
    <row r="21" spans="1:6" s="4" customFormat="1" ht="75.75" thickBot="1">
      <c r="A21" s="7" t="s">
        <v>115</v>
      </c>
      <c r="B21" s="55" t="s">
        <v>167</v>
      </c>
      <c r="C21" s="48">
        <v>0</v>
      </c>
      <c r="D21" s="79"/>
      <c r="E21" s="101">
        <f t="shared" si="0"/>
        <v>0</v>
      </c>
      <c r="F21" s="92"/>
    </row>
    <row r="22" spans="1:6" s="4" customFormat="1" ht="60.75" thickBot="1">
      <c r="A22" s="7" t="s">
        <v>117</v>
      </c>
      <c r="B22" s="55" t="s">
        <v>168</v>
      </c>
      <c r="C22" s="48">
        <v>0</v>
      </c>
      <c r="D22" s="79"/>
      <c r="E22" s="101">
        <f t="shared" si="0"/>
        <v>0</v>
      </c>
      <c r="F22" s="93"/>
    </row>
    <row r="23" spans="1:6" s="4" customFormat="1" ht="30.75" thickBot="1">
      <c r="A23" s="74" t="s">
        <v>8</v>
      </c>
      <c r="B23" s="10" t="s">
        <v>169</v>
      </c>
      <c r="C23" s="48">
        <v>0</v>
      </c>
      <c r="D23" s="79"/>
      <c r="E23" s="80">
        <f>$C$16-C23</f>
        <v>1</v>
      </c>
      <c r="F23" s="92"/>
    </row>
    <row r="24" spans="1:6" s="4" customFormat="1" ht="30.75" thickBot="1">
      <c r="A24" s="74" t="s">
        <v>120</v>
      </c>
      <c r="B24" s="10" t="s">
        <v>170</v>
      </c>
      <c r="C24" s="48">
        <v>0</v>
      </c>
      <c r="D24" s="79"/>
      <c r="E24" s="80">
        <f t="shared" ref="E24:E26" si="1">$C$16-C24</f>
        <v>1</v>
      </c>
      <c r="F24" s="92"/>
    </row>
    <row r="25" spans="1:6" s="4" customFormat="1" ht="30.75" thickBot="1">
      <c r="A25" s="74" t="s">
        <v>122</v>
      </c>
      <c r="B25" s="10" t="s">
        <v>171</v>
      </c>
      <c r="C25" s="48">
        <v>0</v>
      </c>
      <c r="D25" s="79"/>
      <c r="E25" s="80">
        <f t="shared" si="1"/>
        <v>1</v>
      </c>
      <c r="F25" s="92"/>
    </row>
    <row r="26" spans="1:6" s="4" customFormat="1" ht="30.75" thickBot="1">
      <c r="A26" s="74" t="s">
        <v>124</v>
      </c>
      <c r="B26" s="10" t="s">
        <v>172</v>
      </c>
      <c r="C26" s="48">
        <v>0</v>
      </c>
      <c r="D26" s="79"/>
      <c r="E26" s="80">
        <f t="shared" si="1"/>
        <v>1</v>
      </c>
      <c r="F26" s="92"/>
    </row>
    <row r="27" spans="1:6" s="4" customFormat="1" ht="19.5" thickBot="1">
      <c r="A27" s="386" t="s">
        <v>126</v>
      </c>
      <c r="B27" s="387"/>
      <c r="C27" s="388"/>
      <c r="D27" s="79"/>
      <c r="E27" s="79"/>
      <c r="F27" s="92"/>
    </row>
    <row r="28" spans="1:6" s="4" customFormat="1" ht="29.25" customHeight="1" thickBot="1">
      <c r="A28" s="56">
        <v>1</v>
      </c>
      <c r="B28" s="381" t="s">
        <v>127</v>
      </c>
      <c r="C28" s="382"/>
      <c r="D28" s="83"/>
      <c r="E28" s="83"/>
      <c r="F28" s="117"/>
    </row>
    <row r="29" spans="1:6" ht="33.75" customHeight="1" thickBot="1">
      <c r="A29" s="7" t="s">
        <v>3</v>
      </c>
      <c r="B29" s="8" t="s">
        <v>128</v>
      </c>
      <c r="C29" s="118">
        <v>3</v>
      </c>
      <c r="D29" s="82">
        <f>C29-(C30+C31)</f>
        <v>0</v>
      </c>
      <c r="E29" s="83"/>
      <c r="F29" s="92"/>
    </row>
    <row r="30" spans="1:6" ht="50.25" customHeight="1" thickBot="1">
      <c r="A30" s="7" t="s">
        <v>4</v>
      </c>
      <c r="B30" s="119" t="s">
        <v>129</v>
      </c>
      <c r="C30" s="120">
        <v>3</v>
      </c>
      <c r="D30" s="83"/>
      <c r="E30" s="83"/>
      <c r="F30" s="92"/>
    </row>
    <row r="31" spans="1:6" ht="60.75" thickBot="1">
      <c r="A31" s="7" t="s">
        <v>5</v>
      </c>
      <c r="B31" s="8" t="s">
        <v>130</v>
      </c>
      <c r="C31" s="118">
        <v>0</v>
      </c>
      <c r="D31" s="83"/>
      <c r="E31" s="83"/>
      <c r="F31" s="92"/>
    </row>
    <row r="32" spans="1:6" s="4" customFormat="1" ht="29.25" customHeight="1" thickBot="1">
      <c r="A32" s="56">
        <v>2</v>
      </c>
      <c r="B32" s="381" t="s">
        <v>131</v>
      </c>
      <c r="C32" s="382"/>
      <c r="D32" s="83"/>
      <c r="E32" s="83"/>
      <c r="F32" s="117"/>
    </row>
    <row r="33" spans="1:6" ht="30.75" thickBot="1">
      <c r="A33" s="7" t="s">
        <v>6</v>
      </c>
      <c r="B33" s="8" t="s">
        <v>132</v>
      </c>
      <c r="C33" s="118">
        <v>0</v>
      </c>
      <c r="D33" s="82">
        <f>C33-(C35+C34)</f>
        <v>0</v>
      </c>
      <c r="E33" s="83"/>
      <c r="F33" s="92"/>
    </row>
    <row r="34" spans="1:6" ht="45.75" thickBot="1">
      <c r="A34" s="7" t="s">
        <v>7</v>
      </c>
      <c r="B34" s="119" t="s">
        <v>133</v>
      </c>
      <c r="C34" s="120">
        <v>0</v>
      </c>
      <c r="D34" s="83"/>
      <c r="E34" s="83"/>
      <c r="F34" s="92"/>
    </row>
    <row r="35" spans="1:6" ht="60.75" thickBot="1">
      <c r="A35" s="7" t="s">
        <v>8</v>
      </c>
      <c r="B35" s="8" t="s">
        <v>134</v>
      </c>
      <c r="C35" s="118">
        <v>0</v>
      </c>
      <c r="D35" s="83"/>
      <c r="E35" s="83"/>
      <c r="F35" s="92"/>
    </row>
    <row r="36" spans="1:6" s="4" customFormat="1" ht="28.5" customHeight="1" thickBot="1">
      <c r="A36" s="56">
        <v>3</v>
      </c>
      <c r="B36" s="381" t="s">
        <v>135</v>
      </c>
      <c r="C36" s="382"/>
      <c r="D36" s="83"/>
      <c r="E36" s="83"/>
      <c r="F36" s="117"/>
    </row>
    <row r="37" spans="1:6" ht="30.75" thickBot="1">
      <c r="A37" s="9" t="s">
        <v>9</v>
      </c>
      <c r="B37" s="10" t="s">
        <v>136</v>
      </c>
      <c r="C37" s="121">
        <v>12</v>
      </c>
      <c r="D37" s="86">
        <f>C37-SUM(C39:C49)</f>
        <v>0</v>
      </c>
      <c r="E37" s="122">
        <f>C37-(C50+C63)</f>
        <v>0</v>
      </c>
      <c r="F37" s="92"/>
    </row>
    <row r="38" spans="1:6" ht="15.75" thickBot="1">
      <c r="A38" s="11"/>
      <c r="B38" s="390" t="s">
        <v>10</v>
      </c>
      <c r="C38" s="391"/>
      <c r="D38" s="85"/>
      <c r="E38" s="83"/>
      <c r="F38" s="92"/>
    </row>
    <row r="39" spans="1:6" ht="16.5" thickBot="1">
      <c r="A39" s="7" t="s">
        <v>77</v>
      </c>
      <c r="B39" s="8" t="s">
        <v>12</v>
      </c>
      <c r="C39" s="118">
        <v>2</v>
      </c>
      <c r="D39" s="82">
        <f>C39-(C52+C65)</f>
        <v>0</v>
      </c>
      <c r="E39" s="83"/>
      <c r="F39" s="92"/>
    </row>
    <row r="40" spans="1:6" ht="16.5" thickBot="1">
      <c r="A40" s="7" t="s">
        <v>78</v>
      </c>
      <c r="B40" s="8" t="s">
        <v>14</v>
      </c>
      <c r="C40" s="118">
        <v>1</v>
      </c>
      <c r="D40" s="82">
        <f t="shared" ref="D40:D49" si="2">C40-(C53+C66)</f>
        <v>0</v>
      </c>
      <c r="E40" s="83"/>
      <c r="F40" s="92"/>
    </row>
    <row r="41" spans="1:6" ht="16.5" thickBot="1">
      <c r="A41" s="7" t="s">
        <v>79</v>
      </c>
      <c r="B41" s="8" t="s">
        <v>16</v>
      </c>
      <c r="C41" s="118">
        <v>1</v>
      </c>
      <c r="D41" s="82">
        <f t="shared" si="2"/>
        <v>0</v>
      </c>
      <c r="E41" s="83"/>
      <c r="F41" s="92"/>
    </row>
    <row r="42" spans="1:6" ht="16.5" thickBot="1">
      <c r="A42" s="7" t="s">
        <v>80</v>
      </c>
      <c r="B42" s="8" t="s">
        <v>18</v>
      </c>
      <c r="C42" s="118">
        <v>1</v>
      </c>
      <c r="D42" s="82">
        <f t="shared" si="2"/>
        <v>0</v>
      </c>
      <c r="E42" s="83"/>
      <c r="F42" s="92"/>
    </row>
    <row r="43" spans="1:6" ht="16.5" thickBot="1">
      <c r="A43" s="7" t="s">
        <v>81</v>
      </c>
      <c r="B43" s="8" t="s">
        <v>20</v>
      </c>
      <c r="C43" s="118">
        <v>1</v>
      </c>
      <c r="D43" s="82">
        <f t="shared" si="2"/>
        <v>0</v>
      </c>
      <c r="E43" s="83"/>
      <c r="F43" s="92"/>
    </row>
    <row r="44" spans="1:6" ht="16.5" thickBot="1">
      <c r="A44" s="7" t="s">
        <v>82</v>
      </c>
      <c r="B44" s="8" t="s">
        <v>22</v>
      </c>
      <c r="C44" s="118">
        <v>1</v>
      </c>
      <c r="D44" s="82">
        <f t="shared" si="2"/>
        <v>0</v>
      </c>
      <c r="E44" s="83"/>
      <c r="F44" s="92"/>
    </row>
    <row r="45" spans="1:6" ht="16.5" thickBot="1">
      <c r="A45" s="7" t="s">
        <v>83</v>
      </c>
      <c r="B45" s="8" t="s">
        <v>24</v>
      </c>
      <c r="C45" s="118">
        <v>1</v>
      </c>
      <c r="D45" s="82">
        <f t="shared" si="2"/>
        <v>0</v>
      </c>
      <c r="E45" s="83"/>
      <c r="F45" s="92"/>
    </row>
    <row r="46" spans="1:6" ht="16.5" thickBot="1">
      <c r="A46" s="7" t="s">
        <v>84</v>
      </c>
      <c r="B46" s="8" t="s">
        <v>26</v>
      </c>
      <c r="C46" s="118">
        <v>1</v>
      </c>
      <c r="D46" s="82">
        <f t="shared" si="2"/>
        <v>0</v>
      </c>
      <c r="E46" s="83"/>
      <c r="F46" s="92"/>
    </row>
    <row r="47" spans="1:6" ht="16.5" thickBot="1">
      <c r="A47" s="7" t="s">
        <v>85</v>
      </c>
      <c r="B47" s="8" t="s">
        <v>28</v>
      </c>
      <c r="C47" s="118">
        <v>1</v>
      </c>
      <c r="D47" s="82">
        <f t="shared" si="2"/>
        <v>0</v>
      </c>
      <c r="E47" s="83"/>
      <c r="F47" s="92"/>
    </row>
    <row r="48" spans="1:6" ht="16.5" thickBot="1">
      <c r="A48" s="123" t="s">
        <v>173</v>
      </c>
      <c r="B48" s="8" t="s">
        <v>30</v>
      </c>
      <c r="C48" s="118">
        <v>1</v>
      </c>
      <c r="D48" s="82">
        <f t="shared" si="2"/>
        <v>0</v>
      </c>
      <c r="E48" s="83"/>
      <c r="F48" s="92"/>
    </row>
    <row r="49" spans="1:6" ht="16.5" thickBot="1">
      <c r="A49" s="123" t="s">
        <v>174</v>
      </c>
      <c r="B49" s="8" t="s">
        <v>32</v>
      </c>
      <c r="C49" s="118">
        <v>1</v>
      </c>
      <c r="D49" s="82">
        <f t="shared" si="2"/>
        <v>0</v>
      </c>
      <c r="E49" s="83"/>
      <c r="F49" s="92"/>
    </row>
    <row r="50" spans="1:6" ht="45.75" thickBot="1">
      <c r="A50" s="9" t="s">
        <v>33</v>
      </c>
      <c r="B50" s="10" t="s">
        <v>137</v>
      </c>
      <c r="C50" s="121">
        <v>10</v>
      </c>
      <c r="D50" s="86">
        <f>C50-SUM(C52:C62)</f>
        <v>0</v>
      </c>
      <c r="E50" s="83"/>
      <c r="F50" s="92"/>
    </row>
    <row r="51" spans="1:6" ht="15.75" thickBot="1">
      <c r="A51" s="11"/>
      <c r="B51" s="384" t="s">
        <v>10</v>
      </c>
      <c r="C51" s="385"/>
      <c r="D51" s="83"/>
      <c r="E51" s="83"/>
      <c r="F51" s="92"/>
    </row>
    <row r="52" spans="1:6" ht="16.5" thickBot="1">
      <c r="A52" s="7" t="s">
        <v>11</v>
      </c>
      <c r="B52" s="8" t="s">
        <v>12</v>
      </c>
      <c r="C52" s="118">
        <v>2</v>
      </c>
      <c r="D52" s="83"/>
      <c r="E52" s="83"/>
      <c r="F52" s="92"/>
    </row>
    <row r="53" spans="1:6" ht="16.5" thickBot="1">
      <c r="A53" s="7" t="s">
        <v>13</v>
      </c>
      <c r="B53" s="8" t="s">
        <v>14</v>
      </c>
      <c r="C53" s="118">
        <v>1</v>
      </c>
      <c r="D53" s="83"/>
      <c r="E53" s="83"/>
      <c r="F53" s="92"/>
    </row>
    <row r="54" spans="1:6" ht="16.5" thickBot="1">
      <c r="A54" s="7" t="s">
        <v>15</v>
      </c>
      <c r="B54" s="8" t="s">
        <v>16</v>
      </c>
      <c r="C54" s="118">
        <v>1</v>
      </c>
      <c r="D54" s="83"/>
      <c r="E54" s="83"/>
      <c r="F54" s="92"/>
    </row>
    <row r="55" spans="1:6" ht="16.5" thickBot="1">
      <c r="A55" s="7" t="s">
        <v>17</v>
      </c>
      <c r="B55" s="8" t="s">
        <v>18</v>
      </c>
      <c r="C55" s="118">
        <v>1</v>
      </c>
      <c r="D55" s="83"/>
      <c r="E55" s="83"/>
      <c r="F55" s="92"/>
    </row>
    <row r="56" spans="1:6" ht="16.5" thickBot="1">
      <c r="A56" s="7" t="s">
        <v>19</v>
      </c>
      <c r="B56" s="8" t="s">
        <v>20</v>
      </c>
      <c r="C56" s="118">
        <v>1</v>
      </c>
      <c r="D56" s="83"/>
      <c r="E56" s="83"/>
      <c r="F56" s="92"/>
    </row>
    <row r="57" spans="1:6" ht="16.5" thickBot="1">
      <c r="A57" s="7" t="s">
        <v>21</v>
      </c>
      <c r="B57" s="8" t="s">
        <v>22</v>
      </c>
      <c r="C57" s="118">
        <v>0</v>
      </c>
      <c r="D57" s="83"/>
      <c r="E57" s="83"/>
      <c r="F57" s="92"/>
    </row>
    <row r="58" spans="1:6" ht="16.5" thickBot="1">
      <c r="A58" s="7" t="s">
        <v>23</v>
      </c>
      <c r="B58" s="8" t="s">
        <v>24</v>
      </c>
      <c r="C58" s="118">
        <v>1</v>
      </c>
      <c r="D58" s="83"/>
      <c r="E58" s="83"/>
      <c r="F58" s="92"/>
    </row>
    <row r="59" spans="1:6" ht="16.5" thickBot="1">
      <c r="A59" s="7" t="s">
        <v>25</v>
      </c>
      <c r="B59" s="8" t="s">
        <v>26</v>
      </c>
      <c r="C59" s="118">
        <v>0</v>
      </c>
      <c r="D59" s="83"/>
      <c r="E59" s="83"/>
      <c r="F59" s="92"/>
    </row>
    <row r="60" spans="1:6" ht="16.5" thickBot="1">
      <c r="A60" s="7" t="s">
        <v>27</v>
      </c>
      <c r="B60" s="8" t="s">
        <v>28</v>
      </c>
      <c r="C60" s="118">
        <v>1</v>
      </c>
      <c r="D60" s="83"/>
      <c r="E60" s="83"/>
      <c r="F60" s="92"/>
    </row>
    <row r="61" spans="1:6" ht="16.5" thickBot="1">
      <c r="A61" s="7" t="s">
        <v>29</v>
      </c>
      <c r="B61" s="8" t="s">
        <v>30</v>
      </c>
      <c r="C61" s="118">
        <v>1</v>
      </c>
      <c r="D61" s="83"/>
      <c r="E61" s="83"/>
      <c r="F61" s="92"/>
    </row>
    <row r="62" spans="1:6" ht="16.5" thickBot="1">
      <c r="A62" s="7" t="s">
        <v>31</v>
      </c>
      <c r="B62" s="8" t="s">
        <v>32</v>
      </c>
      <c r="C62" s="118">
        <v>1</v>
      </c>
      <c r="D62" s="83"/>
      <c r="E62" s="83"/>
      <c r="F62" s="92"/>
    </row>
    <row r="63" spans="1:6" ht="60.75" thickBot="1">
      <c r="A63" s="9" t="s">
        <v>34</v>
      </c>
      <c r="B63" s="10" t="s">
        <v>138</v>
      </c>
      <c r="C63" s="121">
        <v>2</v>
      </c>
      <c r="D63" s="86">
        <f>C63-SUM(C65:C75)</f>
        <v>0</v>
      </c>
      <c r="E63" s="83"/>
      <c r="F63" s="92"/>
    </row>
    <row r="64" spans="1:6" ht="15.75" thickBot="1">
      <c r="A64" s="11"/>
      <c r="B64" s="384" t="s">
        <v>10</v>
      </c>
      <c r="C64" s="385"/>
      <c r="D64" s="83"/>
      <c r="E64" s="83"/>
      <c r="F64" s="92"/>
    </row>
    <row r="65" spans="1:6" ht="16.5" thickBot="1">
      <c r="A65" s="7" t="s">
        <v>35</v>
      </c>
      <c r="B65" s="8" t="s">
        <v>12</v>
      </c>
      <c r="C65" s="118">
        <v>0</v>
      </c>
      <c r="D65" s="83"/>
      <c r="E65" s="83"/>
      <c r="F65" s="92"/>
    </row>
    <row r="66" spans="1:6" ht="16.5" thickBot="1">
      <c r="A66" s="7" t="s">
        <v>36</v>
      </c>
      <c r="B66" s="8" t="s">
        <v>14</v>
      </c>
      <c r="C66" s="118">
        <v>0</v>
      </c>
      <c r="D66" s="83"/>
      <c r="E66" s="83"/>
      <c r="F66" s="92"/>
    </row>
    <row r="67" spans="1:6" ht="16.5" thickBot="1">
      <c r="A67" s="7" t="s">
        <v>37</v>
      </c>
      <c r="B67" s="8" t="s">
        <v>16</v>
      </c>
      <c r="C67" s="118">
        <v>0</v>
      </c>
      <c r="D67" s="83"/>
      <c r="E67" s="83"/>
      <c r="F67" s="92"/>
    </row>
    <row r="68" spans="1:6" ht="16.5" thickBot="1">
      <c r="A68" s="7" t="s">
        <v>38</v>
      </c>
      <c r="B68" s="8" t="s">
        <v>18</v>
      </c>
      <c r="C68" s="118">
        <v>0</v>
      </c>
      <c r="D68" s="83"/>
      <c r="E68" s="83"/>
      <c r="F68" s="92"/>
    </row>
    <row r="69" spans="1:6" ht="16.5" thickBot="1">
      <c r="A69" s="7" t="s">
        <v>39</v>
      </c>
      <c r="B69" s="8" t="s">
        <v>20</v>
      </c>
      <c r="C69" s="118">
        <v>0</v>
      </c>
      <c r="D69" s="83"/>
      <c r="E69" s="83"/>
      <c r="F69" s="92"/>
    </row>
    <row r="70" spans="1:6" ht="16.5" thickBot="1">
      <c r="A70" s="7" t="s">
        <v>40</v>
      </c>
      <c r="B70" s="8" t="s">
        <v>22</v>
      </c>
      <c r="C70" s="118">
        <v>1</v>
      </c>
      <c r="D70" s="83"/>
      <c r="E70" s="83"/>
      <c r="F70" s="92"/>
    </row>
    <row r="71" spans="1:6" ht="16.5" thickBot="1">
      <c r="A71" s="7" t="s">
        <v>41</v>
      </c>
      <c r="B71" s="8" t="s">
        <v>24</v>
      </c>
      <c r="C71" s="118">
        <v>0</v>
      </c>
      <c r="D71" s="83"/>
      <c r="E71" s="83"/>
      <c r="F71" s="92"/>
    </row>
    <row r="72" spans="1:6" ht="16.5" thickBot="1">
      <c r="A72" s="7" t="s">
        <v>42</v>
      </c>
      <c r="B72" s="8" t="s">
        <v>26</v>
      </c>
      <c r="C72" s="118">
        <v>1</v>
      </c>
      <c r="D72" s="83"/>
      <c r="E72" s="83"/>
      <c r="F72" s="92"/>
    </row>
    <row r="73" spans="1:6" ht="16.5" thickBot="1">
      <c r="A73" s="7" t="s">
        <v>43</v>
      </c>
      <c r="B73" s="8" t="s">
        <v>28</v>
      </c>
      <c r="C73" s="118">
        <v>0</v>
      </c>
      <c r="D73" s="83"/>
      <c r="E73" s="83"/>
      <c r="F73" s="92"/>
    </row>
    <row r="74" spans="1:6" ht="16.5" thickBot="1">
      <c r="A74" s="7" t="s">
        <v>44</v>
      </c>
      <c r="B74" s="8" t="s">
        <v>30</v>
      </c>
      <c r="C74" s="118">
        <v>0</v>
      </c>
      <c r="D74" s="83"/>
      <c r="E74" s="83"/>
      <c r="F74" s="92"/>
    </row>
    <row r="75" spans="1:6" ht="16.5" thickBot="1">
      <c r="A75" s="7" t="s">
        <v>45</v>
      </c>
      <c r="B75" s="8" t="s">
        <v>32</v>
      </c>
      <c r="C75" s="118"/>
      <c r="D75" s="83"/>
      <c r="E75" s="83"/>
      <c r="F75" s="92"/>
    </row>
    <row r="76" spans="1:6" ht="46.5" customHeight="1" thickBot="1">
      <c r="A76" s="56">
        <v>4</v>
      </c>
      <c r="B76" s="381" t="s">
        <v>46</v>
      </c>
      <c r="C76" s="382"/>
      <c r="D76" s="83"/>
      <c r="E76" s="83"/>
      <c r="F76" s="92"/>
    </row>
    <row r="77" spans="1:6" ht="45.75" thickBot="1">
      <c r="A77" s="7" t="s">
        <v>47</v>
      </c>
      <c r="B77" s="8" t="s">
        <v>48</v>
      </c>
      <c r="C77" s="118">
        <v>2</v>
      </c>
      <c r="D77" s="82">
        <f>C77-(C78+C79)</f>
        <v>0</v>
      </c>
      <c r="E77" s="83"/>
      <c r="F77" s="92"/>
    </row>
    <row r="78" spans="1:6" ht="60.75" thickBot="1">
      <c r="A78" s="7" t="s">
        <v>49</v>
      </c>
      <c r="B78" s="8" t="s">
        <v>139</v>
      </c>
      <c r="C78" s="118">
        <v>1</v>
      </c>
      <c r="D78" s="83"/>
      <c r="E78" s="83"/>
      <c r="F78" s="92"/>
    </row>
    <row r="79" spans="1:6" ht="75.75" customHeight="1" thickBot="1">
      <c r="A79" s="7" t="s">
        <v>50</v>
      </c>
      <c r="B79" s="8" t="s">
        <v>140</v>
      </c>
      <c r="C79" s="118">
        <v>1</v>
      </c>
      <c r="D79" s="83"/>
      <c r="E79" s="83"/>
      <c r="F79" s="92"/>
    </row>
    <row r="80" spans="1:6" ht="44.25" customHeight="1" thickBot="1">
      <c r="A80" s="56" t="s">
        <v>141</v>
      </c>
      <c r="B80" s="381" t="s">
        <v>142</v>
      </c>
      <c r="C80" s="382"/>
      <c r="D80" s="83"/>
      <c r="E80" s="83"/>
      <c r="F80" s="92"/>
    </row>
    <row r="81" spans="1:6" ht="60.75" thickBot="1">
      <c r="A81" s="7" t="s">
        <v>143</v>
      </c>
      <c r="B81" s="8" t="s">
        <v>175</v>
      </c>
      <c r="C81" s="118">
        <v>3</v>
      </c>
      <c r="D81" s="124"/>
      <c r="E81" s="124"/>
      <c r="F81" s="125"/>
    </row>
  </sheetData>
  <sheetProtection sheet="1" selectLockedCells="1"/>
  <mergeCells count="11">
    <mergeCell ref="B38:C38"/>
    <mergeCell ref="B51:C51"/>
    <mergeCell ref="B64:C64"/>
    <mergeCell ref="B76:C76"/>
    <mergeCell ref="B80:C80"/>
    <mergeCell ref="B36:C36"/>
    <mergeCell ref="A2:C2"/>
    <mergeCell ref="A6:C6"/>
    <mergeCell ref="A27:C27"/>
    <mergeCell ref="B28:C28"/>
    <mergeCell ref="B32:C32"/>
  </mergeCells>
  <conditionalFormatting sqref="D29">
    <cfRule type="cellIs" dxfId="283" priority="31" operator="lessThan">
      <formula>0</formula>
    </cfRule>
    <cfRule type="cellIs" dxfId="282" priority="32" operator="greaterThan">
      <formula>0</formula>
    </cfRule>
  </conditionalFormatting>
  <conditionalFormatting sqref="D33">
    <cfRule type="cellIs" dxfId="281" priority="29" operator="lessThan">
      <formula>0</formula>
    </cfRule>
    <cfRule type="cellIs" dxfId="280" priority="30" operator="greaterThan">
      <formula>0</formula>
    </cfRule>
  </conditionalFormatting>
  <conditionalFormatting sqref="D77">
    <cfRule type="cellIs" dxfId="279" priority="27" operator="lessThan">
      <formula>0</formula>
    </cfRule>
    <cfRule type="cellIs" dxfId="278" priority="28" operator="greaterThan">
      <formula>0</formula>
    </cfRule>
  </conditionalFormatting>
  <conditionalFormatting sqref="D39:D49">
    <cfRule type="cellIs" dxfId="277" priority="25" operator="lessThan">
      <formula>0</formula>
    </cfRule>
    <cfRule type="cellIs" dxfId="276" priority="26" operator="greaterThan">
      <formula>0</formula>
    </cfRule>
  </conditionalFormatting>
  <conditionalFormatting sqref="D37">
    <cfRule type="cellIs" dxfId="275" priority="24" operator="greaterThan">
      <formula>0</formula>
    </cfRule>
  </conditionalFormatting>
  <conditionalFormatting sqref="E37">
    <cfRule type="cellIs" dxfId="274" priority="22" operator="lessThan">
      <formula>0</formula>
    </cfRule>
    <cfRule type="cellIs" dxfId="273" priority="23" operator="greaterThan">
      <formula>0</formula>
    </cfRule>
  </conditionalFormatting>
  <conditionalFormatting sqref="D50">
    <cfRule type="cellIs" dxfId="272" priority="21" operator="greaterThan">
      <formula>0</formula>
    </cfRule>
  </conditionalFormatting>
  <conditionalFormatting sqref="D63">
    <cfRule type="cellIs" dxfId="271" priority="20" operator="greaterThan">
      <formula>0</formula>
    </cfRule>
  </conditionalFormatting>
  <conditionalFormatting sqref="D7">
    <cfRule type="cellIs" dxfId="270" priority="18" operator="lessThan">
      <formula>0</formula>
    </cfRule>
    <cfRule type="cellIs" dxfId="269" priority="19" operator="greaterThan">
      <formula>0</formula>
    </cfRule>
  </conditionalFormatting>
  <conditionalFormatting sqref="D9">
    <cfRule type="cellIs" dxfId="268" priority="16" operator="lessThan">
      <formula>0</formula>
    </cfRule>
    <cfRule type="cellIs" dxfId="267" priority="17" operator="greaterThan">
      <formula>0</formula>
    </cfRule>
  </conditionalFormatting>
  <conditionalFormatting sqref="E8">
    <cfRule type="cellIs" dxfId="266" priority="15" operator="lessThan">
      <formula>0</formula>
    </cfRule>
  </conditionalFormatting>
  <conditionalFormatting sqref="E17">
    <cfRule type="cellIs" dxfId="265" priority="14" operator="lessThan">
      <formula>0</formula>
    </cfRule>
  </conditionalFormatting>
  <conditionalFormatting sqref="E10:E12">
    <cfRule type="cellIs" dxfId="264" priority="13" operator="lessThan">
      <formula>0</formula>
    </cfRule>
  </conditionalFormatting>
  <conditionalFormatting sqref="E13">
    <cfRule type="cellIs" dxfId="263" priority="12" operator="lessThan">
      <formula>0</formula>
    </cfRule>
  </conditionalFormatting>
  <conditionalFormatting sqref="E14">
    <cfRule type="cellIs" dxfId="262" priority="11" operator="lessThan">
      <formula>0</formula>
    </cfRule>
  </conditionalFormatting>
  <conditionalFormatting sqref="E15">
    <cfRule type="cellIs" dxfId="261" priority="10" operator="lessThan">
      <formula>0</formula>
    </cfRule>
  </conditionalFormatting>
  <conditionalFormatting sqref="E9">
    <cfRule type="cellIs" dxfId="260" priority="9" operator="lessThan">
      <formula>0</formula>
    </cfRule>
  </conditionalFormatting>
  <conditionalFormatting sqref="D16">
    <cfRule type="cellIs" dxfId="259" priority="7" operator="lessThan">
      <formula>0</formula>
    </cfRule>
    <cfRule type="cellIs" dxfId="258" priority="8" operator="greaterThan">
      <formula>0</formula>
    </cfRule>
  </conditionalFormatting>
  <conditionalFormatting sqref="D18">
    <cfRule type="cellIs" dxfId="257" priority="5" operator="lessThan">
      <formula>0</formula>
    </cfRule>
    <cfRule type="cellIs" dxfId="256" priority="6" operator="greaterThan">
      <formula>0</formula>
    </cfRule>
  </conditionalFormatting>
  <conditionalFormatting sqref="E19:E22">
    <cfRule type="cellIs" dxfId="255" priority="4" operator="lessThan">
      <formula>0</formula>
    </cfRule>
  </conditionalFormatting>
  <conditionalFormatting sqref="E18">
    <cfRule type="cellIs" dxfId="254" priority="3" operator="lessThan">
      <formula>0</formula>
    </cfRule>
  </conditionalFormatting>
  <conditionalFormatting sqref="E23">
    <cfRule type="cellIs" dxfId="253" priority="2" operator="lessThan">
      <formula>0</formula>
    </cfRule>
  </conditionalFormatting>
  <conditionalFormatting sqref="E24:E26">
    <cfRule type="cellIs" dxfId="252" priority="1" operator="lessThan">
      <formula>0</formula>
    </cfRule>
  </conditionalFormatting>
  <dataValidations count="1">
    <dataValidation type="list" allowBlank="1" showInputMessage="1" showErrorMessage="1" sqref="C7:C26">
      <formula1>"1,0"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pane xSplit="1" ySplit="5" topLeftCell="B12" activePane="bottomRight" state="frozen"/>
      <selection pane="topRight" activeCell="B1" sqref="B1"/>
      <selection pane="bottomLeft" activeCell="A2" sqref="A2"/>
      <selection pane="bottomRight" activeCell="C81" sqref="C81"/>
    </sheetView>
  </sheetViews>
  <sheetFormatPr defaultColWidth="9.140625" defaultRowHeight="15"/>
  <cols>
    <col min="1" max="1" width="7.5703125" style="126" customWidth="1"/>
    <col min="2" max="2" width="72.85546875" style="127" customWidth="1"/>
    <col min="3" max="3" width="9.140625" style="13"/>
    <col min="4" max="4" width="10.5703125" style="128" customWidth="1"/>
    <col min="5" max="5" width="10.7109375" style="128" customWidth="1"/>
    <col min="6" max="6" width="47.28515625" style="6" customWidth="1"/>
    <col min="7" max="16384" width="9.140625" style="6"/>
  </cols>
  <sheetData>
    <row r="1" spans="1:6" s="106" customFormat="1" ht="18.75">
      <c r="A1" s="104" t="s">
        <v>151</v>
      </c>
      <c r="B1" s="105"/>
      <c r="D1" s="107"/>
      <c r="E1" s="107"/>
    </row>
    <row r="2" spans="1:6" s="106" customFormat="1">
      <c r="A2" s="389" t="s">
        <v>196</v>
      </c>
      <c r="B2" s="389"/>
      <c r="C2" s="389"/>
      <c r="D2" s="107"/>
      <c r="E2" s="107"/>
    </row>
    <row r="3" spans="1:6" s="106" customFormat="1">
      <c r="A3" s="108"/>
      <c r="B3" s="109"/>
      <c r="D3" s="107"/>
      <c r="E3" s="107"/>
    </row>
    <row r="4" spans="1:6" s="106" customFormat="1" ht="15.75" thickBot="1">
      <c r="A4" s="108"/>
      <c r="B4" s="109"/>
      <c r="D4" s="107"/>
      <c r="E4" s="107"/>
    </row>
    <row r="5" spans="1:6" s="116" customFormat="1" ht="29.25" thickBot="1">
      <c r="A5" s="110" t="s">
        <v>0</v>
      </c>
      <c r="B5" s="111" t="s">
        <v>1</v>
      </c>
      <c r="C5" s="112" t="s">
        <v>2</v>
      </c>
      <c r="D5" s="113" t="s">
        <v>74</v>
      </c>
      <c r="E5" s="114" t="s">
        <v>75</v>
      </c>
      <c r="F5" s="115" t="s">
        <v>76</v>
      </c>
    </row>
    <row r="6" spans="1:6" s="4" customFormat="1" ht="21" customHeight="1" thickBot="1">
      <c r="A6" s="386" t="s">
        <v>88</v>
      </c>
      <c r="B6" s="387"/>
      <c r="C6" s="388"/>
      <c r="D6" s="79"/>
      <c r="E6" s="79"/>
      <c r="F6" s="91"/>
    </row>
    <row r="7" spans="1:6" s="4" customFormat="1" ht="27.75" thickBot="1">
      <c r="A7" s="46">
        <v>1</v>
      </c>
      <c r="B7" s="47" t="s">
        <v>153</v>
      </c>
      <c r="C7" s="48">
        <v>1</v>
      </c>
      <c r="D7" s="82">
        <f>C7-(C9+C8)</f>
        <v>0</v>
      </c>
      <c r="E7" s="79"/>
      <c r="F7" s="92"/>
    </row>
    <row r="8" spans="1:6" s="4" customFormat="1" ht="30.75" thickBot="1">
      <c r="A8" s="74" t="s">
        <v>90</v>
      </c>
      <c r="B8" s="10" t="s">
        <v>154</v>
      </c>
      <c r="C8" s="48">
        <v>1</v>
      </c>
      <c r="D8" s="79"/>
      <c r="E8" s="80">
        <f>$C$7-C8</f>
        <v>0</v>
      </c>
      <c r="F8" s="92"/>
    </row>
    <row r="9" spans="1:6" s="4" customFormat="1" ht="54" customHeight="1" thickBot="1">
      <c r="A9" s="74" t="s">
        <v>92</v>
      </c>
      <c r="B9" s="10" t="s">
        <v>155</v>
      </c>
      <c r="C9" s="48"/>
      <c r="D9" s="80">
        <f>C9-(C11+C12+C10)</f>
        <v>0</v>
      </c>
      <c r="E9" s="80">
        <f>$C$7-C9</f>
        <v>1</v>
      </c>
      <c r="F9" s="92"/>
    </row>
    <row r="10" spans="1:6" s="4" customFormat="1" ht="33.75" customHeight="1" thickBot="1">
      <c r="A10" s="49" t="s">
        <v>94</v>
      </c>
      <c r="B10" s="50" t="s">
        <v>156</v>
      </c>
      <c r="C10" s="48"/>
      <c r="D10" s="79"/>
      <c r="E10" s="101">
        <f>$C$9-C10</f>
        <v>0</v>
      </c>
      <c r="F10" s="92"/>
    </row>
    <row r="11" spans="1:6" s="4" customFormat="1" ht="83.25" customHeight="1" thickBot="1">
      <c r="A11" s="51" t="s">
        <v>96</v>
      </c>
      <c r="B11" s="52" t="s">
        <v>157</v>
      </c>
      <c r="C11" s="48"/>
      <c r="D11" s="79"/>
      <c r="E11" s="101">
        <f>$C$9-C11</f>
        <v>0</v>
      </c>
      <c r="F11" s="92"/>
    </row>
    <row r="12" spans="1:6" s="4" customFormat="1" ht="66.75" customHeight="1" thickBot="1">
      <c r="A12" s="53" t="s">
        <v>98</v>
      </c>
      <c r="B12" s="50" t="s">
        <v>158</v>
      </c>
      <c r="C12" s="48"/>
      <c r="D12" s="79"/>
      <c r="E12" s="101">
        <f>$C$9-C12</f>
        <v>0</v>
      </c>
      <c r="F12" s="93"/>
    </row>
    <row r="13" spans="1:6" s="4" customFormat="1" ht="30.75" thickBot="1">
      <c r="A13" s="74" t="s">
        <v>100</v>
      </c>
      <c r="B13" s="10" t="s">
        <v>159</v>
      </c>
      <c r="C13" s="48">
        <v>1</v>
      </c>
      <c r="D13" s="79"/>
      <c r="E13" s="80">
        <f>$C$7-C13</f>
        <v>0</v>
      </c>
      <c r="F13" s="92"/>
    </row>
    <row r="14" spans="1:6" s="4" customFormat="1" ht="30.75" thickBot="1">
      <c r="A14" s="74" t="s">
        <v>102</v>
      </c>
      <c r="B14" s="10" t="s">
        <v>160</v>
      </c>
      <c r="C14" s="48">
        <v>1</v>
      </c>
      <c r="D14" s="79"/>
      <c r="E14" s="80">
        <f>$C$7-C14</f>
        <v>0</v>
      </c>
      <c r="F14" s="92"/>
    </row>
    <row r="15" spans="1:6" s="4" customFormat="1" ht="30.75" thickBot="1">
      <c r="A15" s="74" t="s">
        <v>104</v>
      </c>
      <c r="B15" s="10" t="s">
        <v>161</v>
      </c>
      <c r="C15" s="48">
        <v>1</v>
      </c>
      <c r="D15" s="79"/>
      <c r="E15" s="80">
        <f>$C$7-C15</f>
        <v>0</v>
      </c>
      <c r="F15" s="92"/>
    </row>
    <row r="16" spans="1:6" s="4" customFormat="1" ht="41.25" thickBot="1">
      <c r="A16" s="46" t="s">
        <v>106</v>
      </c>
      <c r="B16" s="54" t="s">
        <v>162</v>
      </c>
      <c r="C16" s="48">
        <v>1</v>
      </c>
      <c r="D16" s="82">
        <f>C16-(C18+C17)</f>
        <v>0</v>
      </c>
      <c r="E16" s="79"/>
      <c r="F16" s="92"/>
    </row>
    <row r="17" spans="1:6" s="4" customFormat="1" ht="30.75" thickBot="1">
      <c r="A17" s="74" t="s">
        <v>108</v>
      </c>
      <c r="B17" s="10" t="s">
        <v>163</v>
      </c>
      <c r="C17" s="48">
        <v>1</v>
      </c>
      <c r="D17" s="79"/>
      <c r="E17" s="80">
        <f>$C$16-C17</f>
        <v>0</v>
      </c>
      <c r="F17" s="92"/>
    </row>
    <row r="18" spans="1:6" s="4" customFormat="1" ht="30.75" thickBot="1">
      <c r="A18" s="74" t="s">
        <v>7</v>
      </c>
      <c r="B18" s="10" t="s">
        <v>164</v>
      </c>
      <c r="C18" s="48">
        <v>0</v>
      </c>
      <c r="D18" s="80">
        <f>C18-(C20+C21+C19+C22)</f>
        <v>0</v>
      </c>
      <c r="E18" s="80">
        <f>$C$16-C18</f>
        <v>1</v>
      </c>
      <c r="F18" s="92"/>
    </row>
    <row r="19" spans="1:6" s="4" customFormat="1" ht="37.5" customHeight="1" thickBot="1">
      <c r="A19" s="7" t="s">
        <v>111</v>
      </c>
      <c r="B19" s="52" t="s">
        <v>165</v>
      </c>
      <c r="C19" s="48">
        <v>0</v>
      </c>
      <c r="D19" s="79"/>
      <c r="E19" s="101">
        <f>$C$18-C19</f>
        <v>0</v>
      </c>
      <c r="F19" s="92"/>
    </row>
    <row r="20" spans="1:6" s="4" customFormat="1" ht="21.75" customHeight="1" thickBot="1">
      <c r="A20" s="7" t="s">
        <v>113</v>
      </c>
      <c r="B20" s="50" t="s">
        <v>166</v>
      </c>
      <c r="C20" s="48">
        <v>0</v>
      </c>
      <c r="D20" s="79"/>
      <c r="E20" s="101">
        <f t="shared" ref="E20:E22" si="0">$C$18-C20</f>
        <v>0</v>
      </c>
      <c r="F20" s="92"/>
    </row>
    <row r="21" spans="1:6" s="4" customFormat="1" ht="75.75" thickBot="1">
      <c r="A21" s="7" t="s">
        <v>115</v>
      </c>
      <c r="B21" s="55" t="s">
        <v>167</v>
      </c>
      <c r="C21" s="48">
        <v>0</v>
      </c>
      <c r="D21" s="79"/>
      <c r="E21" s="101">
        <f t="shared" si="0"/>
        <v>0</v>
      </c>
      <c r="F21" s="92"/>
    </row>
    <row r="22" spans="1:6" s="4" customFormat="1" ht="60.75" thickBot="1">
      <c r="A22" s="7" t="s">
        <v>117</v>
      </c>
      <c r="B22" s="55" t="s">
        <v>168</v>
      </c>
      <c r="C22" s="48">
        <v>0</v>
      </c>
      <c r="D22" s="79"/>
      <c r="E22" s="101">
        <f t="shared" si="0"/>
        <v>0</v>
      </c>
      <c r="F22" s="93"/>
    </row>
    <row r="23" spans="1:6" s="4" customFormat="1" ht="30.75" thickBot="1">
      <c r="A23" s="74" t="s">
        <v>8</v>
      </c>
      <c r="B23" s="10" t="s">
        <v>169</v>
      </c>
      <c r="C23" s="48">
        <v>0</v>
      </c>
      <c r="D23" s="79"/>
      <c r="E23" s="80">
        <f>$C$16-C23</f>
        <v>1</v>
      </c>
      <c r="F23" s="92"/>
    </row>
    <row r="24" spans="1:6" s="4" customFormat="1" ht="30.75" thickBot="1">
      <c r="A24" s="74" t="s">
        <v>120</v>
      </c>
      <c r="B24" s="10" t="s">
        <v>170</v>
      </c>
      <c r="C24" s="48">
        <v>0</v>
      </c>
      <c r="D24" s="79"/>
      <c r="E24" s="80">
        <f t="shared" ref="E24:E26" si="1">$C$16-C24</f>
        <v>1</v>
      </c>
      <c r="F24" s="92"/>
    </row>
    <row r="25" spans="1:6" s="4" customFormat="1" ht="30.75" thickBot="1">
      <c r="A25" s="74" t="s">
        <v>122</v>
      </c>
      <c r="B25" s="10" t="s">
        <v>171</v>
      </c>
      <c r="C25" s="48">
        <v>0</v>
      </c>
      <c r="D25" s="79"/>
      <c r="E25" s="80">
        <f t="shared" si="1"/>
        <v>1</v>
      </c>
      <c r="F25" s="92"/>
    </row>
    <row r="26" spans="1:6" s="4" customFormat="1" ht="30.75" thickBot="1">
      <c r="A26" s="74" t="s">
        <v>124</v>
      </c>
      <c r="B26" s="10" t="s">
        <v>172</v>
      </c>
      <c r="C26" s="48">
        <v>0</v>
      </c>
      <c r="D26" s="79"/>
      <c r="E26" s="80">
        <f t="shared" si="1"/>
        <v>1</v>
      </c>
      <c r="F26" s="92"/>
    </row>
    <row r="27" spans="1:6" s="4" customFormat="1" ht="19.5" thickBot="1">
      <c r="A27" s="386" t="s">
        <v>126</v>
      </c>
      <c r="B27" s="387"/>
      <c r="C27" s="388"/>
      <c r="D27" s="79"/>
      <c r="E27" s="79"/>
      <c r="F27" s="92"/>
    </row>
    <row r="28" spans="1:6" s="4" customFormat="1" ht="29.25" customHeight="1" thickBot="1">
      <c r="A28" s="56">
        <v>1</v>
      </c>
      <c r="B28" s="381" t="s">
        <v>127</v>
      </c>
      <c r="C28" s="382"/>
      <c r="D28" s="83"/>
      <c r="E28" s="83"/>
      <c r="F28" s="117"/>
    </row>
    <row r="29" spans="1:6" ht="33.75" customHeight="1" thickBot="1">
      <c r="A29" s="7" t="s">
        <v>3</v>
      </c>
      <c r="B29" s="8" t="s">
        <v>128</v>
      </c>
      <c r="C29" s="118">
        <v>4</v>
      </c>
      <c r="D29" s="82">
        <f>C29-(C30+C31)</f>
        <v>0</v>
      </c>
      <c r="E29" s="83"/>
      <c r="F29" s="92"/>
    </row>
    <row r="30" spans="1:6" ht="50.25" customHeight="1" thickBot="1">
      <c r="A30" s="7" t="s">
        <v>4</v>
      </c>
      <c r="B30" s="119" t="s">
        <v>129</v>
      </c>
      <c r="C30" s="120">
        <v>4</v>
      </c>
      <c r="D30" s="83"/>
      <c r="E30" s="83"/>
      <c r="F30" s="92"/>
    </row>
    <row r="31" spans="1:6" ht="60.75" thickBot="1">
      <c r="A31" s="7" t="s">
        <v>5</v>
      </c>
      <c r="B31" s="8" t="s">
        <v>130</v>
      </c>
      <c r="C31" s="118">
        <v>0</v>
      </c>
      <c r="D31" s="83"/>
      <c r="E31" s="83"/>
      <c r="F31" s="92"/>
    </row>
    <row r="32" spans="1:6" s="4" customFormat="1" ht="29.25" customHeight="1" thickBot="1">
      <c r="A32" s="56">
        <v>2</v>
      </c>
      <c r="B32" s="381" t="s">
        <v>131</v>
      </c>
      <c r="C32" s="382"/>
      <c r="D32" s="83"/>
      <c r="E32" s="83"/>
      <c r="F32" s="117"/>
    </row>
    <row r="33" spans="1:6" ht="30.75" thickBot="1">
      <c r="A33" s="7" t="s">
        <v>6</v>
      </c>
      <c r="B33" s="8" t="s">
        <v>132</v>
      </c>
      <c r="C33" s="118">
        <v>13</v>
      </c>
      <c r="D33" s="82">
        <f>C33-(C35+C34)</f>
        <v>0</v>
      </c>
      <c r="E33" s="83"/>
      <c r="F33" s="92"/>
    </row>
    <row r="34" spans="1:6" ht="45.75" thickBot="1">
      <c r="A34" s="7" t="s">
        <v>7</v>
      </c>
      <c r="B34" s="119" t="s">
        <v>133</v>
      </c>
      <c r="C34" s="120">
        <v>13</v>
      </c>
      <c r="D34" s="83"/>
      <c r="E34" s="83"/>
      <c r="F34" s="92"/>
    </row>
    <row r="35" spans="1:6" ht="60.75" thickBot="1">
      <c r="A35" s="7" t="s">
        <v>8</v>
      </c>
      <c r="B35" s="8" t="s">
        <v>134</v>
      </c>
      <c r="C35" s="118">
        <v>0</v>
      </c>
      <c r="D35" s="83"/>
      <c r="E35" s="83"/>
      <c r="F35" s="92"/>
    </row>
    <row r="36" spans="1:6" s="4" customFormat="1" ht="28.5" customHeight="1" thickBot="1">
      <c r="A36" s="56">
        <v>3</v>
      </c>
      <c r="B36" s="381" t="s">
        <v>135</v>
      </c>
      <c r="C36" s="382"/>
      <c r="D36" s="83"/>
      <c r="E36" s="83"/>
      <c r="F36" s="117"/>
    </row>
    <row r="37" spans="1:6" ht="30.75" thickBot="1">
      <c r="A37" s="9" t="s">
        <v>9</v>
      </c>
      <c r="B37" s="10" t="s">
        <v>136</v>
      </c>
      <c r="C37" s="121">
        <v>17</v>
      </c>
      <c r="D37" s="86">
        <f>C37-SUM(C39:C49)</f>
        <v>0</v>
      </c>
      <c r="E37" s="122">
        <f>C37-(C50+C63)</f>
        <v>0</v>
      </c>
      <c r="F37" s="92"/>
    </row>
    <row r="38" spans="1:6" ht="15.75" thickBot="1">
      <c r="A38" s="11"/>
      <c r="B38" s="390" t="s">
        <v>10</v>
      </c>
      <c r="C38" s="391"/>
      <c r="D38" s="85"/>
      <c r="E38" s="83"/>
      <c r="F38" s="92"/>
    </row>
    <row r="39" spans="1:6" ht="16.5" thickBot="1">
      <c r="A39" s="7" t="s">
        <v>77</v>
      </c>
      <c r="B39" s="8" t="s">
        <v>12</v>
      </c>
      <c r="C39" s="118">
        <v>4</v>
      </c>
      <c r="D39" s="82">
        <f>C39-(C52+C65)</f>
        <v>0</v>
      </c>
      <c r="E39" s="83"/>
      <c r="F39" s="92"/>
    </row>
    <row r="40" spans="1:6" ht="16.5" thickBot="1">
      <c r="A40" s="7" t="s">
        <v>78</v>
      </c>
      <c r="B40" s="8" t="s">
        <v>14</v>
      </c>
      <c r="C40" s="118"/>
      <c r="D40" s="82">
        <f t="shared" ref="D40:D49" si="2">C40-(C53+C66)</f>
        <v>0</v>
      </c>
      <c r="E40" s="83"/>
      <c r="F40" s="92"/>
    </row>
    <row r="41" spans="1:6" ht="16.5" thickBot="1">
      <c r="A41" s="7" t="s">
        <v>79</v>
      </c>
      <c r="B41" s="8" t="s">
        <v>16</v>
      </c>
      <c r="C41" s="118">
        <v>2</v>
      </c>
      <c r="D41" s="82">
        <f t="shared" si="2"/>
        <v>0</v>
      </c>
      <c r="E41" s="83"/>
      <c r="F41" s="92"/>
    </row>
    <row r="42" spans="1:6" ht="16.5" thickBot="1">
      <c r="A42" s="7" t="s">
        <v>80</v>
      </c>
      <c r="B42" s="8" t="s">
        <v>18</v>
      </c>
      <c r="C42" s="118">
        <v>3</v>
      </c>
      <c r="D42" s="82">
        <f t="shared" si="2"/>
        <v>0</v>
      </c>
      <c r="E42" s="83"/>
      <c r="F42" s="92"/>
    </row>
    <row r="43" spans="1:6" ht="16.5" thickBot="1">
      <c r="A43" s="7" t="s">
        <v>81</v>
      </c>
      <c r="B43" s="8" t="s">
        <v>20</v>
      </c>
      <c r="C43" s="118">
        <v>1</v>
      </c>
      <c r="D43" s="82">
        <f t="shared" si="2"/>
        <v>0</v>
      </c>
      <c r="E43" s="83"/>
      <c r="F43" s="92"/>
    </row>
    <row r="44" spans="1:6" ht="16.5" thickBot="1">
      <c r="A44" s="7" t="s">
        <v>82</v>
      </c>
      <c r="B44" s="8" t="s">
        <v>22</v>
      </c>
      <c r="C44" s="118">
        <v>1</v>
      </c>
      <c r="D44" s="82">
        <f t="shared" si="2"/>
        <v>0</v>
      </c>
      <c r="E44" s="83"/>
      <c r="F44" s="92"/>
    </row>
    <row r="45" spans="1:6" ht="16.5" thickBot="1">
      <c r="A45" s="7" t="s">
        <v>83</v>
      </c>
      <c r="B45" s="8" t="s">
        <v>24</v>
      </c>
      <c r="C45" s="118">
        <v>1</v>
      </c>
      <c r="D45" s="82">
        <f t="shared" si="2"/>
        <v>0</v>
      </c>
      <c r="E45" s="83"/>
      <c r="F45" s="92"/>
    </row>
    <row r="46" spans="1:6" ht="16.5" thickBot="1">
      <c r="A46" s="7" t="s">
        <v>84</v>
      </c>
      <c r="B46" s="8" t="s">
        <v>26</v>
      </c>
      <c r="C46" s="118">
        <v>1</v>
      </c>
      <c r="D46" s="82">
        <f t="shared" si="2"/>
        <v>0</v>
      </c>
      <c r="E46" s="83"/>
      <c r="F46" s="92"/>
    </row>
    <row r="47" spans="1:6" ht="16.5" thickBot="1">
      <c r="A47" s="7" t="s">
        <v>85</v>
      </c>
      <c r="B47" s="8" t="s">
        <v>28</v>
      </c>
      <c r="C47" s="118">
        <v>1</v>
      </c>
      <c r="D47" s="82">
        <f t="shared" si="2"/>
        <v>0</v>
      </c>
      <c r="E47" s="83"/>
      <c r="F47" s="92"/>
    </row>
    <row r="48" spans="1:6" ht="16.5" thickBot="1">
      <c r="A48" s="123" t="s">
        <v>173</v>
      </c>
      <c r="B48" s="8" t="s">
        <v>30</v>
      </c>
      <c r="C48" s="118">
        <v>2</v>
      </c>
      <c r="D48" s="82">
        <f t="shared" si="2"/>
        <v>0</v>
      </c>
      <c r="E48" s="83"/>
      <c r="F48" s="92"/>
    </row>
    <row r="49" spans="1:6" ht="16.5" thickBot="1">
      <c r="A49" s="123" t="s">
        <v>174</v>
      </c>
      <c r="B49" s="8" t="s">
        <v>32</v>
      </c>
      <c r="C49" s="118">
        <v>1</v>
      </c>
      <c r="D49" s="82">
        <f t="shared" si="2"/>
        <v>0</v>
      </c>
      <c r="E49" s="83"/>
      <c r="F49" s="92"/>
    </row>
    <row r="50" spans="1:6" ht="45.75" thickBot="1">
      <c r="A50" s="9" t="s">
        <v>33</v>
      </c>
      <c r="B50" s="10" t="s">
        <v>137</v>
      </c>
      <c r="C50" s="121">
        <v>8</v>
      </c>
      <c r="D50" s="86">
        <f>C50-SUM(C52:C62)</f>
        <v>0</v>
      </c>
      <c r="E50" s="83"/>
      <c r="F50" s="92"/>
    </row>
    <row r="51" spans="1:6" ht="15.75" thickBot="1">
      <c r="A51" s="11"/>
      <c r="B51" s="384" t="s">
        <v>10</v>
      </c>
      <c r="C51" s="385"/>
      <c r="D51" s="83"/>
      <c r="E51" s="83"/>
      <c r="F51" s="92"/>
    </row>
    <row r="52" spans="1:6" ht="16.5" thickBot="1">
      <c r="A52" s="7" t="s">
        <v>11</v>
      </c>
      <c r="B52" s="8" t="s">
        <v>12</v>
      </c>
      <c r="C52" s="118">
        <v>2</v>
      </c>
      <c r="D52" s="83"/>
      <c r="E52" s="83"/>
      <c r="F52" s="92"/>
    </row>
    <row r="53" spans="1:6" ht="16.5" thickBot="1">
      <c r="A53" s="7" t="s">
        <v>13</v>
      </c>
      <c r="B53" s="8" t="s">
        <v>14</v>
      </c>
      <c r="C53" s="118"/>
      <c r="D53" s="83"/>
      <c r="E53" s="83"/>
      <c r="F53" s="92"/>
    </row>
    <row r="54" spans="1:6" ht="16.5" thickBot="1">
      <c r="A54" s="7" t="s">
        <v>15</v>
      </c>
      <c r="B54" s="8" t="s">
        <v>16</v>
      </c>
      <c r="C54" s="118">
        <v>0</v>
      </c>
      <c r="D54" s="83"/>
      <c r="E54" s="83"/>
      <c r="F54" s="92"/>
    </row>
    <row r="55" spans="1:6" ht="16.5" thickBot="1">
      <c r="A55" s="7" t="s">
        <v>17</v>
      </c>
      <c r="B55" s="8" t="s">
        <v>18</v>
      </c>
      <c r="C55" s="118">
        <v>2</v>
      </c>
      <c r="D55" s="83"/>
      <c r="E55" s="83"/>
      <c r="F55" s="92"/>
    </row>
    <row r="56" spans="1:6" ht="16.5" thickBot="1">
      <c r="A56" s="7" t="s">
        <v>19</v>
      </c>
      <c r="B56" s="8" t="s">
        <v>20</v>
      </c>
      <c r="C56" s="118">
        <v>0</v>
      </c>
      <c r="D56" s="83"/>
      <c r="E56" s="83"/>
      <c r="F56" s="92"/>
    </row>
    <row r="57" spans="1:6" ht="16.5" thickBot="1">
      <c r="A57" s="7" t="s">
        <v>21</v>
      </c>
      <c r="B57" s="8" t="s">
        <v>22</v>
      </c>
      <c r="C57" s="118">
        <v>0</v>
      </c>
      <c r="D57" s="83"/>
      <c r="E57" s="83"/>
      <c r="F57" s="92"/>
    </row>
    <row r="58" spans="1:6" ht="16.5" thickBot="1">
      <c r="A58" s="7" t="s">
        <v>23</v>
      </c>
      <c r="B58" s="8" t="s">
        <v>24</v>
      </c>
      <c r="C58" s="118">
        <v>1</v>
      </c>
      <c r="D58" s="83"/>
      <c r="E58" s="83"/>
      <c r="F58" s="92"/>
    </row>
    <row r="59" spans="1:6" ht="16.5" thickBot="1">
      <c r="A59" s="7" t="s">
        <v>25</v>
      </c>
      <c r="B59" s="8" t="s">
        <v>26</v>
      </c>
      <c r="C59" s="118">
        <v>1</v>
      </c>
      <c r="D59" s="83"/>
      <c r="E59" s="83"/>
      <c r="F59" s="92"/>
    </row>
    <row r="60" spans="1:6" ht="16.5" thickBot="1">
      <c r="A60" s="7" t="s">
        <v>27</v>
      </c>
      <c r="B60" s="8" t="s">
        <v>28</v>
      </c>
      <c r="C60" s="118">
        <v>1</v>
      </c>
      <c r="D60" s="83"/>
      <c r="E60" s="83"/>
      <c r="F60" s="92"/>
    </row>
    <row r="61" spans="1:6" ht="16.5" thickBot="1">
      <c r="A61" s="7" t="s">
        <v>29</v>
      </c>
      <c r="B61" s="8" t="s">
        <v>30</v>
      </c>
      <c r="C61" s="118">
        <v>1</v>
      </c>
      <c r="D61" s="83"/>
      <c r="E61" s="83"/>
      <c r="F61" s="92"/>
    </row>
    <row r="62" spans="1:6" ht="16.5" thickBot="1">
      <c r="A62" s="7" t="s">
        <v>31</v>
      </c>
      <c r="B62" s="8" t="s">
        <v>32</v>
      </c>
      <c r="C62" s="118">
        <v>0</v>
      </c>
      <c r="D62" s="83"/>
      <c r="E62" s="83"/>
      <c r="F62" s="92"/>
    </row>
    <row r="63" spans="1:6" ht="60.75" thickBot="1">
      <c r="A63" s="9" t="s">
        <v>34</v>
      </c>
      <c r="B63" s="10" t="s">
        <v>138</v>
      </c>
      <c r="C63" s="121">
        <v>9</v>
      </c>
      <c r="D63" s="86">
        <f>C63-SUM(C65:C75)</f>
        <v>0</v>
      </c>
      <c r="E63" s="83"/>
      <c r="F63" s="92"/>
    </row>
    <row r="64" spans="1:6" ht="15.75" thickBot="1">
      <c r="A64" s="11"/>
      <c r="B64" s="384" t="s">
        <v>10</v>
      </c>
      <c r="C64" s="385"/>
      <c r="D64" s="83"/>
      <c r="E64" s="83"/>
      <c r="F64" s="92"/>
    </row>
    <row r="65" spans="1:6" ht="16.5" thickBot="1">
      <c r="A65" s="7" t="s">
        <v>35</v>
      </c>
      <c r="B65" s="8" t="s">
        <v>12</v>
      </c>
      <c r="C65" s="118">
        <v>2</v>
      </c>
      <c r="D65" s="83"/>
      <c r="E65" s="83"/>
      <c r="F65" s="92"/>
    </row>
    <row r="66" spans="1:6" ht="16.5" thickBot="1">
      <c r="A66" s="7" t="s">
        <v>36</v>
      </c>
      <c r="B66" s="8" t="s">
        <v>14</v>
      </c>
      <c r="C66" s="118"/>
      <c r="D66" s="83"/>
      <c r="E66" s="83"/>
      <c r="F66" s="92"/>
    </row>
    <row r="67" spans="1:6" ht="16.5" thickBot="1">
      <c r="A67" s="7" t="s">
        <v>37</v>
      </c>
      <c r="B67" s="8" t="s">
        <v>16</v>
      </c>
      <c r="C67" s="118">
        <v>2</v>
      </c>
      <c r="D67" s="83"/>
      <c r="E67" s="83"/>
      <c r="F67" s="92"/>
    </row>
    <row r="68" spans="1:6" ht="16.5" thickBot="1">
      <c r="A68" s="7" t="s">
        <v>38</v>
      </c>
      <c r="B68" s="8" t="s">
        <v>18</v>
      </c>
      <c r="C68" s="118">
        <v>1</v>
      </c>
      <c r="D68" s="83"/>
      <c r="E68" s="83"/>
      <c r="F68" s="92"/>
    </row>
    <row r="69" spans="1:6" ht="16.5" thickBot="1">
      <c r="A69" s="7" t="s">
        <v>39</v>
      </c>
      <c r="B69" s="8" t="s">
        <v>20</v>
      </c>
      <c r="C69" s="118">
        <v>1</v>
      </c>
      <c r="D69" s="83"/>
      <c r="E69" s="83"/>
      <c r="F69" s="92"/>
    </row>
    <row r="70" spans="1:6" ht="16.5" thickBot="1">
      <c r="A70" s="7" t="s">
        <v>40</v>
      </c>
      <c r="B70" s="8" t="s">
        <v>22</v>
      </c>
      <c r="C70" s="118">
        <v>1</v>
      </c>
      <c r="D70" s="83"/>
      <c r="E70" s="83"/>
      <c r="F70" s="92"/>
    </row>
    <row r="71" spans="1:6" ht="16.5" thickBot="1">
      <c r="A71" s="7" t="s">
        <v>41</v>
      </c>
      <c r="B71" s="8" t="s">
        <v>24</v>
      </c>
      <c r="C71" s="118">
        <v>0</v>
      </c>
      <c r="D71" s="83"/>
      <c r="E71" s="83"/>
      <c r="F71" s="92"/>
    </row>
    <row r="72" spans="1:6" ht="16.5" thickBot="1">
      <c r="A72" s="7" t="s">
        <v>42</v>
      </c>
      <c r="B72" s="8" t="s">
        <v>26</v>
      </c>
      <c r="C72" s="118">
        <v>0</v>
      </c>
      <c r="D72" s="83"/>
      <c r="E72" s="83"/>
      <c r="F72" s="92"/>
    </row>
    <row r="73" spans="1:6" ht="16.5" thickBot="1">
      <c r="A73" s="7" t="s">
        <v>43</v>
      </c>
      <c r="B73" s="8" t="s">
        <v>28</v>
      </c>
      <c r="C73" s="118">
        <v>0</v>
      </c>
      <c r="D73" s="83"/>
      <c r="E73" s="83"/>
      <c r="F73" s="92"/>
    </row>
    <row r="74" spans="1:6" ht="16.5" thickBot="1">
      <c r="A74" s="7" t="s">
        <v>44</v>
      </c>
      <c r="B74" s="8" t="s">
        <v>30</v>
      </c>
      <c r="C74" s="118">
        <v>1</v>
      </c>
      <c r="D74" s="83"/>
      <c r="E74" s="83"/>
      <c r="F74" s="92"/>
    </row>
    <row r="75" spans="1:6" ht="16.5" thickBot="1">
      <c r="A75" s="7" t="s">
        <v>45</v>
      </c>
      <c r="B75" s="8" t="s">
        <v>32</v>
      </c>
      <c r="C75" s="118">
        <v>1</v>
      </c>
      <c r="D75" s="83"/>
      <c r="E75" s="83"/>
      <c r="F75" s="92"/>
    </row>
    <row r="76" spans="1:6" ht="46.5" customHeight="1" thickBot="1">
      <c r="A76" s="56">
        <v>4</v>
      </c>
      <c r="B76" s="381" t="s">
        <v>46</v>
      </c>
      <c r="C76" s="382"/>
      <c r="D76" s="83"/>
      <c r="E76" s="83"/>
      <c r="F76" s="92"/>
    </row>
    <row r="77" spans="1:6" ht="45.75" thickBot="1">
      <c r="A77" s="7" t="s">
        <v>47</v>
      </c>
      <c r="B77" s="8" t="s">
        <v>48</v>
      </c>
      <c r="C77" s="118">
        <v>5</v>
      </c>
      <c r="D77" s="82">
        <f>C77-(C78+C79)</f>
        <v>0</v>
      </c>
      <c r="E77" s="83"/>
      <c r="F77" s="92"/>
    </row>
    <row r="78" spans="1:6" ht="60.75" thickBot="1">
      <c r="A78" s="7" t="s">
        <v>49</v>
      </c>
      <c r="B78" s="8" t="s">
        <v>139</v>
      </c>
      <c r="C78" s="118">
        <v>3</v>
      </c>
      <c r="D78" s="83"/>
      <c r="E78" s="83"/>
      <c r="F78" s="92"/>
    </row>
    <row r="79" spans="1:6" ht="75.75" customHeight="1" thickBot="1">
      <c r="A79" s="7" t="s">
        <v>50</v>
      </c>
      <c r="B79" s="8" t="s">
        <v>140</v>
      </c>
      <c r="C79" s="118">
        <v>2</v>
      </c>
      <c r="D79" s="83"/>
      <c r="E79" s="83"/>
      <c r="F79" s="92"/>
    </row>
    <row r="80" spans="1:6" ht="44.25" customHeight="1" thickBot="1">
      <c r="A80" s="56" t="s">
        <v>141</v>
      </c>
      <c r="B80" s="381" t="s">
        <v>142</v>
      </c>
      <c r="C80" s="382"/>
      <c r="D80" s="83"/>
      <c r="E80" s="83"/>
      <c r="F80" s="92"/>
    </row>
    <row r="81" spans="1:6" ht="60.75" thickBot="1">
      <c r="A81" s="7" t="s">
        <v>143</v>
      </c>
      <c r="B81" s="8" t="s">
        <v>175</v>
      </c>
      <c r="C81" s="118">
        <v>1</v>
      </c>
      <c r="D81" s="124"/>
      <c r="E81" s="124"/>
      <c r="F81" s="125"/>
    </row>
  </sheetData>
  <sheetProtection sheet="1" selectLockedCells="1"/>
  <mergeCells count="11">
    <mergeCell ref="B38:C38"/>
    <mergeCell ref="B51:C51"/>
    <mergeCell ref="B64:C64"/>
    <mergeCell ref="B76:C76"/>
    <mergeCell ref="B80:C80"/>
    <mergeCell ref="B36:C36"/>
    <mergeCell ref="A2:C2"/>
    <mergeCell ref="A6:C6"/>
    <mergeCell ref="A27:C27"/>
    <mergeCell ref="B28:C28"/>
    <mergeCell ref="B32:C32"/>
  </mergeCells>
  <conditionalFormatting sqref="D29">
    <cfRule type="cellIs" dxfId="251" priority="31" operator="lessThan">
      <formula>0</formula>
    </cfRule>
    <cfRule type="cellIs" dxfId="250" priority="32" operator="greaterThan">
      <formula>0</formula>
    </cfRule>
  </conditionalFormatting>
  <conditionalFormatting sqref="D33">
    <cfRule type="cellIs" dxfId="249" priority="29" operator="lessThan">
      <formula>0</formula>
    </cfRule>
    <cfRule type="cellIs" dxfId="248" priority="30" operator="greaterThan">
      <formula>0</formula>
    </cfRule>
  </conditionalFormatting>
  <conditionalFormatting sqref="D77">
    <cfRule type="cellIs" dxfId="247" priority="27" operator="lessThan">
      <formula>0</formula>
    </cfRule>
    <cfRule type="cellIs" dxfId="246" priority="28" operator="greaterThan">
      <formula>0</formula>
    </cfRule>
  </conditionalFormatting>
  <conditionalFormatting sqref="D39:D49">
    <cfRule type="cellIs" dxfId="245" priority="25" operator="lessThan">
      <formula>0</formula>
    </cfRule>
    <cfRule type="cellIs" dxfId="244" priority="26" operator="greaterThan">
      <formula>0</formula>
    </cfRule>
  </conditionalFormatting>
  <conditionalFormatting sqref="D37">
    <cfRule type="cellIs" dxfId="243" priority="24" operator="greaterThan">
      <formula>0</formula>
    </cfRule>
  </conditionalFormatting>
  <conditionalFormatting sqref="E37">
    <cfRule type="cellIs" dxfId="242" priority="22" operator="lessThan">
      <formula>0</formula>
    </cfRule>
    <cfRule type="cellIs" dxfId="241" priority="23" operator="greaterThan">
      <formula>0</formula>
    </cfRule>
  </conditionalFormatting>
  <conditionalFormatting sqref="D50">
    <cfRule type="cellIs" dxfId="240" priority="21" operator="greaterThan">
      <formula>0</formula>
    </cfRule>
  </conditionalFormatting>
  <conditionalFormatting sqref="D63">
    <cfRule type="cellIs" dxfId="239" priority="20" operator="greaterThan">
      <formula>0</formula>
    </cfRule>
  </conditionalFormatting>
  <conditionalFormatting sqref="D7">
    <cfRule type="cellIs" dxfId="238" priority="18" operator="lessThan">
      <formula>0</formula>
    </cfRule>
    <cfRule type="cellIs" dxfId="237" priority="19" operator="greaterThan">
      <formula>0</formula>
    </cfRule>
  </conditionalFormatting>
  <conditionalFormatting sqref="D9">
    <cfRule type="cellIs" dxfId="236" priority="16" operator="lessThan">
      <formula>0</formula>
    </cfRule>
    <cfRule type="cellIs" dxfId="235" priority="17" operator="greaterThan">
      <formula>0</formula>
    </cfRule>
  </conditionalFormatting>
  <conditionalFormatting sqref="E8">
    <cfRule type="cellIs" dxfId="234" priority="15" operator="lessThan">
      <formula>0</formula>
    </cfRule>
  </conditionalFormatting>
  <conditionalFormatting sqref="E17">
    <cfRule type="cellIs" dxfId="233" priority="14" operator="lessThan">
      <formula>0</formula>
    </cfRule>
  </conditionalFormatting>
  <conditionalFormatting sqref="E10:E12">
    <cfRule type="cellIs" dxfId="232" priority="13" operator="lessThan">
      <formula>0</formula>
    </cfRule>
  </conditionalFormatting>
  <conditionalFormatting sqref="E13">
    <cfRule type="cellIs" dxfId="231" priority="12" operator="lessThan">
      <formula>0</formula>
    </cfRule>
  </conditionalFormatting>
  <conditionalFormatting sqref="E14">
    <cfRule type="cellIs" dxfId="230" priority="11" operator="lessThan">
      <formula>0</formula>
    </cfRule>
  </conditionalFormatting>
  <conditionalFormatting sqref="E15">
    <cfRule type="cellIs" dxfId="229" priority="10" operator="lessThan">
      <formula>0</formula>
    </cfRule>
  </conditionalFormatting>
  <conditionalFormatting sqref="E9">
    <cfRule type="cellIs" dxfId="228" priority="9" operator="lessThan">
      <formula>0</formula>
    </cfRule>
  </conditionalFormatting>
  <conditionalFormatting sqref="D16">
    <cfRule type="cellIs" dxfId="227" priority="7" operator="lessThan">
      <formula>0</formula>
    </cfRule>
    <cfRule type="cellIs" dxfId="226" priority="8" operator="greaterThan">
      <formula>0</formula>
    </cfRule>
  </conditionalFormatting>
  <conditionalFormatting sqref="D18">
    <cfRule type="cellIs" dxfId="225" priority="5" operator="lessThan">
      <formula>0</formula>
    </cfRule>
    <cfRule type="cellIs" dxfId="224" priority="6" operator="greaterThan">
      <formula>0</formula>
    </cfRule>
  </conditionalFormatting>
  <conditionalFormatting sqref="E19:E22">
    <cfRule type="cellIs" dxfId="223" priority="4" operator="lessThan">
      <formula>0</formula>
    </cfRule>
  </conditionalFormatting>
  <conditionalFormatting sqref="E18">
    <cfRule type="cellIs" dxfId="222" priority="3" operator="lessThan">
      <formula>0</formula>
    </cfRule>
  </conditionalFormatting>
  <conditionalFormatting sqref="E23">
    <cfRule type="cellIs" dxfId="221" priority="2" operator="lessThan">
      <formula>0</formula>
    </cfRule>
  </conditionalFormatting>
  <conditionalFormatting sqref="E24:E26">
    <cfRule type="cellIs" dxfId="220" priority="1" operator="lessThan">
      <formula>0</formula>
    </cfRule>
  </conditionalFormatting>
  <dataValidations count="1">
    <dataValidation type="list" allowBlank="1" showInputMessage="1" showErrorMessage="1" sqref="C7:C26">
      <formula1>"1,0"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C58" sqref="C58"/>
    </sheetView>
  </sheetViews>
  <sheetFormatPr defaultColWidth="9.140625" defaultRowHeight="15"/>
  <cols>
    <col min="1" max="1" width="7.5703125" style="328" customWidth="1"/>
    <col min="2" max="2" width="72.85546875" style="277" customWidth="1"/>
    <col min="3" max="3" width="9.140625" style="329"/>
    <col min="4" max="4" width="10.5703125" style="330" customWidth="1"/>
    <col min="5" max="5" width="10.7109375" style="330" customWidth="1"/>
    <col min="6" max="6" width="47.28515625" style="316" customWidth="1"/>
    <col min="7" max="16384" width="9.140625" style="316"/>
  </cols>
  <sheetData>
    <row r="1" spans="1:6" s="278" customFormat="1" ht="18.75">
      <c r="A1" s="276" t="s">
        <v>151</v>
      </c>
      <c r="B1" s="277"/>
      <c r="D1" s="279"/>
      <c r="E1" s="279"/>
    </row>
    <row r="2" spans="1:6" s="278" customFormat="1">
      <c r="A2" s="403" t="s">
        <v>197</v>
      </c>
      <c r="B2" s="403"/>
      <c r="C2" s="403"/>
      <c r="D2" s="279"/>
      <c r="E2" s="279"/>
    </row>
    <row r="3" spans="1:6" s="278" customFormat="1">
      <c r="A3" s="280"/>
      <c r="B3" s="281"/>
      <c r="D3" s="279"/>
      <c r="E3" s="279"/>
    </row>
    <row r="4" spans="1:6" s="278" customFormat="1" ht="15.75" thickBot="1">
      <c r="A4" s="280"/>
      <c r="B4" s="281"/>
      <c r="D4" s="279"/>
      <c r="E4" s="279"/>
    </row>
    <row r="5" spans="1:6" s="288" customFormat="1" ht="29.25" thickBot="1">
      <c r="A5" s="282" t="s">
        <v>0</v>
      </c>
      <c r="B5" s="283" t="s">
        <v>1</v>
      </c>
      <c r="C5" s="284" t="s">
        <v>2</v>
      </c>
      <c r="D5" s="285" t="s">
        <v>74</v>
      </c>
      <c r="E5" s="286" t="s">
        <v>75</v>
      </c>
      <c r="F5" s="287" t="s">
        <v>76</v>
      </c>
    </row>
    <row r="6" spans="1:6" s="291" customFormat="1" ht="21" customHeight="1" thickBot="1">
      <c r="A6" s="404" t="s">
        <v>88</v>
      </c>
      <c r="B6" s="404"/>
      <c r="C6" s="404"/>
      <c r="D6" s="289"/>
      <c r="E6" s="289"/>
      <c r="F6" s="290"/>
    </row>
    <row r="7" spans="1:6" s="291" customFormat="1" ht="27.75" thickBot="1">
      <c r="A7" s="292">
        <v>1</v>
      </c>
      <c r="B7" s="293" t="s">
        <v>153</v>
      </c>
      <c r="C7" s="294">
        <v>1</v>
      </c>
      <c r="D7" s="295">
        <f>C7-(C9+C8)</f>
        <v>0</v>
      </c>
      <c r="E7" s="289"/>
      <c r="F7" s="296"/>
    </row>
    <row r="8" spans="1:6" s="291" customFormat="1" ht="30.75" thickBot="1">
      <c r="A8" s="297" t="s">
        <v>90</v>
      </c>
      <c r="B8" s="298" t="s">
        <v>154</v>
      </c>
      <c r="C8" s="294">
        <v>1</v>
      </c>
      <c r="D8" s="289"/>
      <c r="E8" s="299">
        <f>$C$7-C8</f>
        <v>0</v>
      </c>
      <c r="F8" s="296"/>
    </row>
    <row r="9" spans="1:6" s="291" customFormat="1" ht="54" customHeight="1" thickBot="1">
      <c r="A9" s="297" t="s">
        <v>92</v>
      </c>
      <c r="B9" s="298" t="s">
        <v>155</v>
      </c>
      <c r="C9" s="294">
        <v>0</v>
      </c>
      <c r="D9" s="299">
        <f>C9-(C11+C12+C10)</f>
        <v>0</v>
      </c>
      <c r="E9" s="299">
        <f>$C$7-C9</f>
        <v>1</v>
      </c>
      <c r="F9" s="296"/>
    </row>
    <row r="10" spans="1:6" s="291" customFormat="1" ht="33.75" customHeight="1" thickBot="1">
      <c r="A10" s="300" t="s">
        <v>94</v>
      </c>
      <c r="B10" s="301" t="s">
        <v>156</v>
      </c>
      <c r="C10" s="294">
        <v>0</v>
      </c>
      <c r="D10" s="289"/>
      <c r="E10" s="302">
        <f>$C$9-C10</f>
        <v>0</v>
      </c>
      <c r="F10" s="296"/>
    </row>
    <row r="11" spans="1:6" s="291" customFormat="1" ht="83.25" customHeight="1" thickBot="1">
      <c r="A11" s="303" t="s">
        <v>96</v>
      </c>
      <c r="B11" s="304" t="s">
        <v>157</v>
      </c>
      <c r="C11" s="294">
        <v>0</v>
      </c>
      <c r="D11" s="289"/>
      <c r="E11" s="302">
        <f>$C$9-C11</f>
        <v>0</v>
      </c>
      <c r="F11" s="296"/>
    </row>
    <row r="12" spans="1:6" s="291" customFormat="1" ht="66.75" customHeight="1" thickBot="1">
      <c r="A12" s="305" t="s">
        <v>98</v>
      </c>
      <c r="B12" s="301" t="s">
        <v>158</v>
      </c>
      <c r="C12" s="294">
        <v>0</v>
      </c>
      <c r="D12" s="289"/>
      <c r="E12" s="302">
        <f>$C$9-C12</f>
        <v>0</v>
      </c>
      <c r="F12" s="306"/>
    </row>
    <row r="13" spans="1:6" s="291" customFormat="1" ht="30.75" thickBot="1">
      <c r="A13" s="297" t="s">
        <v>100</v>
      </c>
      <c r="B13" s="298" t="s">
        <v>159</v>
      </c>
      <c r="C13" s="294">
        <v>1</v>
      </c>
      <c r="D13" s="289"/>
      <c r="E13" s="299">
        <f>$C$7-C13</f>
        <v>0</v>
      </c>
      <c r="F13" s="296"/>
    </row>
    <row r="14" spans="1:6" s="291" customFormat="1" ht="30.75" thickBot="1">
      <c r="A14" s="297" t="s">
        <v>102</v>
      </c>
      <c r="B14" s="298" t="s">
        <v>160</v>
      </c>
      <c r="C14" s="294">
        <v>1</v>
      </c>
      <c r="D14" s="289"/>
      <c r="E14" s="299">
        <f>$C$7-C14</f>
        <v>0</v>
      </c>
      <c r="F14" s="296"/>
    </row>
    <row r="15" spans="1:6" s="291" customFormat="1" ht="30.75" thickBot="1">
      <c r="A15" s="297" t="s">
        <v>104</v>
      </c>
      <c r="B15" s="298" t="s">
        <v>161</v>
      </c>
      <c r="C15" s="294">
        <v>1</v>
      </c>
      <c r="D15" s="289"/>
      <c r="E15" s="299">
        <f>$C$7-C15</f>
        <v>0</v>
      </c>
      <c r="F15" s="296"/>
    </row>
    <row r="16" spans="1:6" s="291" customFormat="1" ht="41.25" thickBot="1">
      <c r="A16" s="292" t="s">
        <v>106</v>
      </c>
      <c r="B16" s="307" t="s">
        <v>162</v>
      </c>
      <c r="C16" s="294">
        <v>1</v>
      </c>
      <c r="D16" s="295">
        <f>C16-(C18+C17)</f>
        <v>0</v>
      </c>
      <c r="E16" s="289"/>
      <c r="F16" s="296"/>
    </row>
    <row r="17" spans="1:6" s="291" customFormat="1" ht="30.75" thickBot="1">
      <c r="A17" s="297" t="s">
        <v>108</v>
      </c>
      <c r="B17" s="298" t="s">
        <v>163</v>
      </c>
      <c r="C17" s="294">
        <v>1</v>
      </c>
      <c r="D17" s="289"/>
      <c r="E17" s="299">
        <f>$C$16-C17</f>
        <v>0</v>
      </c>
      <c r="F17" s="296"/>
    </row>
    <row r="18" spans="1:6" s="291" customFormat="1" ht="30.75" thickBot="1">
      <c r="A18" s="297" t="s">
        <v>7</v>
      </c>
      <c r="B18" s="298" t="s">
        <v>164</v>
      </c>
      <c r="C18" s="294">
        <v>0</v>
      </c>
      <c r="D18" s="299">
        <f>C18-(C20+C21+C19+C22)</f>
        <v>0</v>
      </c>
      <c r="E18" s="299">
        <f>$C$16-C18</f>
        <v>1</v>
      </c>
      <c r="F18" s="296"/>
    </row>
    <row r="19" spans="1:6" s="291" customFormat="1" ht="37.5" customHeight="1" thickBot="1">
      <c r="A19" s="308" t="s">
        <v>111</v>
      </c>
      <c r="B19" s="304" t="s">
        <v>165</v>
      </c>
      <c r="C19" s="294">
        <v>0</v>
      </c>
      <c r="D19" s="289"/>
      <c r="E19" s="302">
        <f>$C$18-C19</f>
        <v>0</v>
      </c>
      <c r="F19" s="296"/>
    </row>
    <row r="20" spans="1:6" s="291" customFormat="1" ht="21.75" customHeight="1" thickBot="1">
      <c r="A20" s="308" t="s">
        <v>113</v>
      </c>
      <c r="B20" s="301" t="s">
        <v>166</v>
      </c>
      <c r="C20" s="294">
        <v>0</v>
      </c>
      <c r="D20" s="289"/>
      <c r="E20" s="302">
        <f>$C$18-C20</f>
        <v>0</v>
      </c>
      <c r="F20" s="296"/>
    </row>
    <row r="21" spans="1:6" s="291" customFormat="1" ht="75.75" thickBot="1">
      <c r="A21" s="308" t="s">
        <v>115</v>
      </c>
      <c r="B21" s="309" t="s">
        <v>198</v>
      </c>
      <c r="C21" s="294">
        <v>0</v>
      </c>
      <c r="D21" s="289"/>
      <c r="E21" s="302">
        <f>$C$18-C21</f>
        <v>0</v>
      </c>
      <c r="F21" s="296"/>
    </row>
    <row r="22" spans="1:6" s="291" customFormat="1" ht="60.75" thickBot="1">
      <c r="A22" s="308" t="s">
        <v>117</v>
      </c>
      <c r="B22" s="310" t="s">
        <v>168</v>
      </c>
      <c r="C22" s="294">
        <v>0</v>
      </c>
      <c r="D22" s="289"/>
      <c r="E22" s="302">
        <f>$C$18-C22</f>
        <v>0</v>
      </c>
      <c r="F22" s="306"/>
    </row>
    <row r="23" spans="1:6" s="291" customFormat="1" ht="30.75" thickBot="1">
      <c r="A23" s="297" t="s">
        <v>8</v>
      </c>
      <c r="B23" s="298" t="s">
        <v>169</v>
      </c>
      <c r="C23" s="294">
        <v>0</v>
      </c>
      <c r="D23" s="289"/>
      <c r="E23" s="299">
        <f>$C$16-C23</f>
        <v>1</v>
      </c>
      <c r="F23" s="296"/>
    </row>
    <row r="24" spans="1:6" s="291" customFormat="1" ht="30.75" thickBot="1">
      <c r="A24" s="297" t="s">
        <v>120</v>
      </c>
      <c r="B24" s="298" t="s">
        <v>170</v>
      </c>
      <c r="C24" s="294">
        <v>0</v>
      </c>
      <c r="D24" s="289"/>
      <c r="E24" s="299">
        <f>$C$16-C24</f>
        <v>1</v>
      </c>
      <c r="F24" s="296"/>
    </row>
    <row r="25" spans="1:6" s="291" customFormat="1" ht="30.75" thickBot="1">
      <c r="A25" s="297" t="s">
        <v>122</v>
      </c>
      <c r="B25" s="298" t="s">
        <v>171</v>
      </c>
      <c r="C25" s="294">
        <v>0</v>
      </c>
      <c r="D25" s="289"/>
      <c r="E25" s="299">
        <f>$C$16-C25</f>
        <v>1</v>
      </c>
      <c r="F25" s="296"/>
    </row>
    <row r="26" spans="1:6" s="291" customFormat="1" ht="30.75" thickBot="1">
      <c r="A26" s="297" t="s">
        <v>124</v>
      </c>
      <c r="B26" s="298" t="s">
        <v>172</v>
      </c>
      <c r="C26" s="294">
        <v>0</v>
      </c>
      <c r="D26" s="289"/>
      <c r="E26" s="299">
        <f>$C$16-C26</f>
        <v>1</v>
      </c>
      <c r="F26" s="296"/>
    </row>
    <row r="27" spans="1:6" s="291" customFormat="1" ht="19.5" customHeight="1" thickBot="1">
      <c r="A27" s="404" t="s">
        <v>126</v>
      </c>
      <c r="B27" s="404"/>
      <c r="C27" s="404"/>
      <c r="D27" s="289"/>
      <c r="E27" s="289"/>
      <c r="F27" s="296"/>
    </row>
    <row r="28" spans="1:6" s="291" customFormat="1" ht="29.25" customHeight="1" thickBot="1">
      <c r="A28" s="311">
        <v>1</v>
      </c>
      <c r="B28" s="402" t="s">
        <v>127</v>
      </c>
      <c r="C28" s="402"/>
      <c r="D28" s="312"/>
      <c r="E28" s="312"/>
      <c r="F28" s="313"/>
    </row>
    <row r="29" spans="1:6" ht="33.75" customHeight="1" thickBot="1">
      <c r="A29" s="308" t="s">
        <v>3</v>
      </c>
      <c r="B29" s="314" t="s">
        <v>128</v>
      </c>
      <c r="C29" s="315">
        <v>1</v>
      </c>
      <c r="D29" s="295">
        <f>C29-(C30+C31)</f>
        <v>0</v>
      </c>
      <c r="E29" s="312"/>
      <c r="F29" s="296"/>
    </row>
    <row r="30" spans="1:6" ht="50.25" customHeight="1" thickBot="1">
      <c r="A30" s="308" t="s">
        <v>4</v>
      </c>
      <c r="B30" s="317" t="s">
        <v>129</v>
      </c>
      <c r="C30" s="318">
        <v>1</v>
      </c>
      <c r="D30" s="312"/>
      <c r="E30" s="312"/>
      <c r="F30" s="296"/>
    </row>
    <row r="31" spans="1:6" ht="60.75" thickBot="1">
      <c r="A31" s="308" t="s">
        <v>5</v>
      </c>
      <c r="B31" s="314" t="s">
        <v>130</v>
      </c>
      <c r="C31" s="315">
        <v>0</v>
      </c>
      <c r="D31" s="312"/>
      <c r="E31" s="312"/>
      <c r="F31" s="296"/>
    </row>
    <row r="32" spans="1:6" s="291" customFormat="1" ht="29.25" customHeight="1" thickBot="1">
      <c r="A32" s="311">
        <v>2</v>
      </c>
      <c r="B32" s="402" t="s">
        <v>131</v>
      </c>
      <c r="C32" s="402"/>
      <c r="D32" s="312"/>
      <c r="E32" s="312"/>
      <c r="F32" s="313"/>
    </row>
    <row r="33" spans="1:6" ht="30.75" thickBot="1">
      <c r="A33" s="308" t="s">
        <v>6</v>
      </c>
      <c r="B33" s="314" t="s">
        <v>132</v>
      </c>
      <c r="C33" s="315">
        <v>3</v>
      </c>
      <c r="D33" s="295">
        <f>C33-(C35+C34)</f>
        <v>0</v>
      </c>
      <c r="E33" s="312"/>
      <c r="F33" s="296"/>
    </row>
    <row r="34" spans="1:6" ht="45.75" thickBot="1">
      <c r="A34" s="308" t="s">
        <v>7</v>
      </c>
      <c r="B34" s="317" t="s">
        <v>133</v>
      </c>
      <c r="C34" s="318">
        <v>3</v>
      </c>
      <c r="D34" s="312"/>
      <c r="E34" s="312"/>
      <c r="F34" s="296"/>
    </row>
    <row r="35" spans="1:6" ht="60.75" thickBot="1">
      <c r="A35" s="308" t="s">
        <v>8</v>
      </c>
      <c r="B35" s="314" t="s">
        <v>134</v>
      </c>
      <c r="C35" s="315">
        <v>0</v>
      </c>
      <c r="D35" s="312"/>
      <c r="E35" s="312"/>
      <c r="F35" s="296"/>
    </row>
    <row r="36" spans="1:6" s="291" customFormat="1" ht="28.5" customHeight="1" thickBot="1">
      <c r="A36" s="311">
        <v>3</v>
      </c>
      <c r="B36" s="402" t="s">
        <v>135</v>
      </c>
      <c r="C36" s="402"/>
      <c r="D36" s="312"/>
      <c r="E36" s="312"/>
      <c r="F36" s="313"/>
    </row>
    <row r="37" spans="1:6" ht="30.75" thickBot="1">
      <c r="A37" s="319" t="s">
        <v>9</v>
      </c>
      <c r="B37" s="320" t="s">
        <v>136</v>
      </c>
      <c r="C37" s="321">
        <v>9</v>
      </c>
      <c r="D37" s="322">
        <f>C37-SUM(C39:C49)</f>
        <v>0</v>
      </c>
      <c r="E37" s="323">
        <f>C37-(C50+C63)</f>
        <v>0</v>
      </c>
      <c r="F37" s="296"/>
    </row>
    <row r="38" spans="1:6" ht="15.75" customHeight="1" thickBot="1">
      <c r="A38" s="308"/>
      <c r="B38" s="405" t="s">
        <v>10</v>
      </c>
      <c r="C38" s="405"/>
      <c r="D38" s="324"/>
      <c r="E38" s="312"/>
      <c r="F38" s="296"/>
    </row>
    <row r="39" spans="1:6" ht="16.5" thickBot="1">
      <c r="A39" s="308" t="s">
        <v>77</v>
      </c>
      <c r="B39" s="314" t="s">
        <v>12</v>
      </c>
      <c r="C39" s="315">
        <v>1</v>
      </c>
      <c r="D39" s="295">
        <f t="shared" ref="D39:D49" si="0">C39-(C52+C65)</f>
        <v>0</v>
      </c>
      <c r="E39" s="312"/>
      <c r="F39" s="296"/>
    </row>
    <row r="40" spans="1:6" ht="16.5" thickBot="1">
      <c r="A40" s="308" t="s">
        <v>78</v>
      </c>
      <c r="B40" s="314" t="s">
        <v>14</v>
      </c>
      <c r="C40" s="315">
        <v>0</v>
      </c>
      <c r="D40" s="295">
        <f t="shared" si="0"/>
        <v>0</v>
      </c>
      <c r="E40" s="312"/>
      <c r="F40" s="296"/>
    </row>
    <row r="41" spans="1:6" ht="16.5" thickBot="1">
      <c r="A41" s="308" t="s">
        <v>79</v>
      </c>
      <c r="B41" s="314" t="s">
        <v>16</v>
      </c>
      <c r="C41" s="315">
        <v>1</v>
      </c>
      <c r="D41" s="295">
        <f t="shared" si="0"/>
        <v>0</v>
      </c>
      <c r="E41" s="312"/>
      <c r="F41" s="296"/>
    </row>
    <row r="42" spans="1:6" ht="16.5" thickBot="1">
      <c r="A42" s="308" t="s">
        <v>80</v>
      </c>
      <c r="B42" s="314" t="s">
        <v>18</v>
      </c>
      <c r="C42" s="315">
        <v>1</v>
      </c>
      <c r="D42" s="295">
        <f t="shared" si="0"/>
        <v>0</v>
      </c>
      <c r="E42" s="312"/>
      <c r="F42" s="296"/>
    </row>
    <row r="43" spans="1:6" ht="16.5" thickBot="1">
      <c r="A43" s="308" t="s">
        <v>81</v>
      </c>
      <c r="B43" s="314" t="s">
        <v>20</v>
      </c>
      <c r="C43" s="315">
        <v>1</v>
      </c>
      <c r="D43" s="295">
        <f t="shared" si="0"/>
        <v>0</v>
      </c>
      <c r="E43" s="312"/>
      <c r="F43" s="296"/>
    </row>
    <row r="44" spans="1:6" ht="16.5" thickBot="1">
      <c r="A44" s="308" t="s">
        <v>82</v>
      </c>
      <c r="B44" s="314" t="s">
        <v>22</v>
      </c>
      <c r="C44" s="315">
        <v>1</v>
      </c>
      <c r="D44" s="295">
        <f t="shared" si="0"/>
        <v>0</v>
      </c>
      <c r="E44" s="312"/>
      <c r="F44" s="296"/>
    </row>
    <row r="45" spans="1:6" ht="16.5" thickBot="1">
      <c r="A45" s="308" t="s">
        <v>83</v>
      </c>
      <c r="B45" s="314" t="s">
        <v>24</v>
      </c>
      <c r="C45" s="315">
        <v>0</v>
      </c>
      <c r="D45" s="295">
        <f t="shared" si="0"/>
        <v>0</v>
      </c>
      <c r="E45" s="312"/>
      <c r="F45" s="296"/>
    </row>
    <row r="46" spans="1:6" ht="16.5" thickBot="1">
      <c r="A46" s="308" t="s">
        <v>84</v>
      </c>
      <c r="B46" s="314" t="s">
        <v>26</v>
      </c>
      <c r="C46" s="315">
        <v>1</v>
      </c>
      <c r="D46" s="295">
        <f t="shared" si="0"/>
        <v>0</v>
      </c>
      <c r="E46" s="312"/>
      <c r="F46" s="296"/>
    </row>
    <row r="47" spans="1:6" ht="16.5" thickBot="1">
      <c r="A47" s="308" t="s">
        <v>85</v>
      </c>
      <c r="B47" s="314" t="s">
        <v>28</v>
      </c>
      <c r="C47" s="315">
        <v>1</v>
      </c>
      <c r="D47" s="295">
        <f t="shared" si="0"/>
        <v>0</v>
      </c>
      <c r="E47" s="312"/>
      <c r="F47" s="296"/>
    </row>
    <row r="48" spans="1:6" ht="16.5" thickBot="1">
      <c r="A48" s="325" t="s">
        <v>173</v>
      </c>
      <c r="B48" s="314" t="s">
        <v>30</v>
      </c>
      <c r="C48" s="315">
        <v>1</v>
      </c>
      <c r="D48" s="295">
        <f t="shared" si="0"/>
        <v>0</v>
      </c>
      <c r="E48" s="312"/>
      <c r="F48" s="296"/>
    </row>
    <row r="49" spans="1:6" ht="16.5" thickBot="1">
      <c r="A49" s="325" t="s">
        <v>174</v>
      </c>
      <c r="B49" s="314" t="s">
        <v>32</v>
      </c>
      <c r="C49" s="315">
        <v>1</v>
      </c>
      <c r="D49" s="295">
        <f t="shared" si="0"/>
        <v>0</v>
      </c>
      <c r="E49" s="312"/>
      <c r="F49" s="296"/>
    </row>
    <row r="50" spans="1:6" ht="45.75" thickBot="1">
      <c r="A50" s="319" t="s">
        <v>33</v>
      </c>
      <c r="B50" s="320" t="s">
        <v>137</v>
      </c>
      <c r="C50" s="321">
        <v>9</v>
      </c>
      <c r="D50" s="322">
        <f>C50-SUM(C52:C62)</f>
        <v>0</v>
      </c>
      <c r="E50" s="312"/>
      <c r="F50" s="296"/>
    </row>
    <row r="51" spans="1:6" ht="15.75" customHeight="1" thickBot="1">
      <c r="A51" s="308"/>
      <c r="B51" s="406" t="s">
        <v>10</v>
      </c>
      <c r="C51" s="406"/>
      <c r="D51" s="312"/>
      <c r="E51" s="312"/>
      <c r="F51" s="296"/>
    </row>
    <row r="52" spans="1:6" ht="16.5" thickBot="1">
      <c r="A52" s="308" t="s">
        <v>11</v>
      </c>
      <c r="B52" s="314" t="s">
        <v>12</v>
      </c>
      <c r="C52" s="315">
        <v>1</v>
      </c>
      <c r="D52" s="312"/>
      <c r="E52" s="312"/>
      <c r="F52" s="296"/>
    </row>
    <row r="53" spans="1:6" ht="16.5" thickBot="1">
      <c r="A53" s="308" t="s">
        <v>13</v>
      </c>
      <c r="B53" s="314" t="s">
        <v>14</v>
      </c>
      <c r="C53" s="315">
        <v>0</v>
      </c>
      <c r="D53" s="312"/>
      <c r="E53" s="312"/>
      <c r="F53" s="296"/>
    </row>
    <row r="54" spans="1:6" ht="16.5" thickBot="1">
      <c r="A54" s="308" t="s">
        <v>15</v>
      </c>
      <c r="B54" s="314" t="s">
        <v>16</v>
      </c>
      <c r="C54" s="315">
        <v>1</v>
      </c>
      <c r="D54" s="312"/>
      <c r="E54" s="312"/>
      <c r="F54" s="296"/>
    </row>
    <row r="55" spans="1:6" ht="16.5" thickBot="1">
      <c r="A55" s="308" t="s">
        <v>17</v>
      </c>
      <c r="B55" s="314" t="s">
        <v>18</v>
      </c>
      <c r="C55" s="315">
        <v>1</v>
      </c>
      <c r="D55" s="312"/>
      <c r="E55" s="312"/>
      <c r="F55" s="296"/>
    </row>
    <row r="56" spans="1:6" ht="16.5" thickBot="1">
      <c r="A56" s="308" t="s">
        <v>19</v>
      </c>
      <c r="B56" s="314" t="s">
        <v>20</v>
      </c>
      <c r="C56" s="315">
        <v>1</v>
      </c>
      <c r="D56" s="312"/>
      <c r="E56" s="312"/>
      <c r="F56" s="296"/>
    </row>
    <row r="57" spans="1:6" ht="16.5" thickBot="1">
      <c r="A57" s="308" t="s">
        <v>21</v>
      </c>
      <c r="B57" s="314" t="s">
        <v>22</v>
      </c>
      <c r="C57" s="315">
        <v>1</v>
      </c>
      <c r="D57" s="312"/>
      <c r="E57" s="312"/>
      <c r="F57" s="296"/>
    </row>
    <row r="58" spans="1:6" ht="16.5" thickBot="1">
      <c r="A58" s="308" t="s">
        <v>23</v>
      </c>
      <c r="B58" s="314" t="s">
        <v>24</v>
      </c>
      <c r="C58" s="315">
        <v>0</v>
      </c>
      <c r="D58" s="312"/>
      <c r="E58" s="312"/>
      <c r="F58" s="296"/>
    </row>
    <row r="59" spans="1:6" ht="16.5" thickBot="1">
      <c r="A59" s="308" t="s">
        <v>25</v>
      </c>
      <c r="B59" s="314" t="s">
        <v>26</v>
      </c>
      <c r="C59" s="315">
        <v>1</v>
      </c>
      <c r="D59" s="312"/>
      <c r="E59" s="312"/>
      <c r="F59" s="296"/>
    </row>
    <row r="60" spans="1:6" ht="16.5" thickBot="1">
      <c r="A60" s="308" t="s">
        <v>27</v>
      </c>
      <c r="B60" s="314" t="s">
        <v>28</v>
      </c>
      <c r="C60" s="315">
        <v>1</v>
      </c>
      <c r="D60" s="312"/>
      <c r="E60" s="312"/>
      <c r="F60" s="296"/>
    </row>
    <row r="61" spans="1:6" ht="16.5" thickBot="1">
      <c r="A61" s="308" t="s">
        <v>29</v>
      </c>
      <c r="B61" s="314" t="s">
        <v>30</v>
      </c>
      <c r="C61" s="315">
        <v>1</v>
      </c>
      <c r="D61" s="312"/>
      <c r="E61" s="312"/>
      <c r="F61" s="296"/>
    </row>
    <row r="62" spans="1:6" ht="16.5" thickBot="1">
      <c r="A62" s="308" t="s">
        <v>31</v>
      </c>
      <c r="B62" s="314" t="s">
        <v>32</v>
      </c>
      <c r="C62" s="315">
        <v>1</v>
      </c>
      <c r="D62" s="312"/>
      <c r="E62" s="312"/>
      <c r="F62" s="296"/>
    </row>
    <row r="63" spans="1:6" ht="60.75" thickBot="1">
      <c r="A63" s="319" t="s">
        <v>34</v>
      </c>
      <c r="B63" s="320" t="s">
        <v>138</v>
      </c>
      <c r="C63" s="321">
        <v>0</v>
      </c>
      <c r="D63" s="322">
        <f>C63-SUM(C65:C75)</f>
        <v>0</v>
      </c>
      <c r="E63" s="312"/>
      <c r="F63" s="296"/>
    </row>
    <row r="64" spans="1:6" ht="15.75" customHeight="1" thickBot="1">
      <c r="A64" s="308"/>
      <c r="B64" s="406" t="s">
        <v>10</v>
      </c>
      <c r="C64" s="406"/>
      <c r="D64" s="312"/>
      <c r="E64" s="312"/>
      <c r="F64" s="296"/>
    </row>
    <row r="65" spans="1:6" ht="16.5" thickBot="1">
      <c r="A65" s="308" t="s">
        <v>35</v>
      </c>
      <c r="B65" s="314" t="s">
        <v>12</v>
      </c>
      <c r="C65" s="315">
        <v>0</v>
      </c>
      <c r="D65" s="312"/>
      <c r="E65" s="312"/>
      <c r="F65" s="296"/>
    </row>
    <row r="66" spans="1:6" ht="16.5" thickBot="1">
      <c r="A66" s="308" t="s">
        <v>36</v>
      </c>
      <c r="B66" s="314" t="s">
        <v>14</v>
      </c>
      <c r="C66" s="315">
        <v>0</v>
      </c>
      <c r="D66" s="312"/>
      <c r="E66" s="312"/>
      <c r="F66" s="296"/>
    </row>
    <row r="67" spans="1:6" ht="16.5" thickBot="1">
      <c r="A67" s="308" t="s">
        <v>37</v>
      </c>
      <c r="B67" s="314" t="s">
        <v>16</v>
      </c>
      <c r="C67" s="315">
        <v>0</v>
      </c>
      <c r="D67" s="312"/>
      <c r="E67" s="312"/>
      <c r="F67" s="296"/>
    </row>
    <row r="68" spans="1:6" ht="16.5" thickBot="1">
      <c r="A68" s="308" t="s">
        <v>38</v>
      </c>
      <c r="B68" s="314" t="s">
        <v>18</v>
      </c>
      <c r="C68" s="315">
        <v>0</v>
      </c>
      <c r="D68" s="312"/>
      <c r="E68" s="312"/>
      <c r="F68" s="296"/>
    </row>
    <row r="69" spans="1:6" ht="16.5" thickBot="1">
      <c r="A69" s="308" t="s">
        <v>39</v>
      </c>
      <c r="B69" s="314" t="s">
        <v>20</v>
      </c>
      <c r="C69" s="315">
        <v>0</v>
      </c>
      <c r="D69" s="312"/>
      <c r="E69" s="312"/>
      <c r="F69" s="296"/>
    </row>
    <row r="70" spans="1:6" ht="16.5" thickBot="1">
      <c r="A70" s="308" t="s">
        <v>40</v>
      </c>
      <c r="B70" s="314" t="s">
        <v>22</v>
      </c>
      <c r="C70" s="315">
        <v>0</v>
      </c>
      <c r="D70" s="312"/>
      <c r="E70" s="312"/>
      <c r="F70" s="296"/>
    </row>
    <row r="71" spans="1:6" ht="16.5" thickBot="1">
      <c r="A71" s="308" t="s">
        <v>41</v>
      </c>
      <c r="B71" s="314" t="s">
        <v>24</v>
      </c>
      <c r="C71" s="315">
        <v>0</v>
      </c>
      <c r="D71" s="312"/>
      <c r="E71" s="312"/>
      <c r="F71" s="296"/>
    </row>
    <row r="72" spans="1:6" ht="16.5" thickBot="1">
      <c r="A72" s="308" t="s">
        <v>42</v>
      </c>
      <c r="B72" s="314" t="s">
        <v>26</v>
      </c>
      <c r="C72" s="315">
        <v>0</v>
      </c>
      <c r="D72" s="312"/>
      <c r="E72" s="312"/>
      <c r="F72" s="296"/>
    </row>
    <row r="73" spans="1:6" ht="16.5" thickBot="1">
      <c r="A73" s="308" t="s">
        <v>43</v>
      </c>
      <c r="B73" s="314" t="s">
        <v>28</v>
      </c>
      <c r="C73" s="315">
        <v>0</v>
      </c>
      <c r="D73" s="312"/>
      <c r="E73" s="312"/>
      <c r="F73" s="296"/>
    </row>
    <row r="74" spans="1:6" ht="16.5" thickBot="1">
      <c r="A74" s="308" t="s">
        <v>44</v>
      </c>
      <c r="B74" s="314" t="s">
        <v>30</v>
      </c>
      <c r="C74" s="315">
        <v>0</v>
      </c>
      <c r="D74" s="312"/>
      <c r="E74" s="312"/>
      <c r="F74" s="296"/>
    </row>
    <row r="75" spans="1:6" ht="16.5" thickBot="1">
      <c r="A75" s="308" t="s">
        <v>45</v>
      </c>
      <c r="B75" s="314" t="s">
        <v>32</v>
      </c>
      <c r="C75" s="315">
        <v>0</v>
      </c>
      <c r="D75" s="312"/>
      <c r="E75" s="312"/>
      <c r="F75" s="296"/>
    </row>
    <row r="76" spans="1:6" ht="46.5" customHeight="1" thickBot="1">
      <c r="A76" s="311">
        <v>4</v>
      </c>
      <c r="B76" s="402" t="s">
        <v>46</v>
      </c>
      <c r="C76" s="402"/>
      <c r="D76" s="312"/>
      <c r="E76" s="312"/>
      <c r="F76" s="296"/>
    </row>
    <row r="77" spans="1:6" ht="45.75" thickBot="1">
      <c r="A77" s="308" t="s">
        <v>47</v>
      </c>
      <c r="B77" s="314" t="s">
        <v>48</v>
      </c>
      <c r="C77" s="315">
        <v>2</v>
      </c>
      <c r="D77" s="295">
        <f>C77-(C78+C79)</f>
        <v>0</v>
      </c>
      <c r="E77" s="312"/>
      <c r="F77" s="296"/>
    </row>
    <row r="78" spans="1:6" ht="60.75" thickBot="1">
      <c r="A78" s="308" t="s">
        <v>49</v>
      </c>
      <c r="B78" s="314" t="s">
        <v>139</v>
      </c>
      <c r="C78" s="315">
        <v>2</v>
      </c>
      <c r="D78" s="312"/>
      <c r="E78" s="312"/>
      <c r="F78" s="296"/>
    </row>
    <row r="79" spans="1:6" ht="75.75" customHeight="1" thickBot="1">
      <c r="A79" s="308" t="s">
        <v>50</v>
      </c>
      <c r="B79" s="314" t="s">
        <v>140</v>
      </c>
      <c r="C79" s="315">
        <v>0</v>
      </c>
      <c r="D79" s="312"/>
      <c r="E79" s="312"/>
      <c r="F79" s="296"/>
    </row>
    <row r="80" spans="1:6" ht="44.25" customHeight="1" thickBot="1">
      <c r="A80" s="311" t="s">
        <v>141</v>
      </c>
      <c r="B80" s="402" t="s">
        <v>142</v>
      </c>
      <c r="C80" s="402"/>
      <c r="D80" s="312"/>
      <c r="E80" s="312"/>
      <c r="F80" s="296"/>
    </row>
    <row r="81" spans="1:6" ht="60.75" thickBot="1">
      <c r="A81" s="308" t="s">
        <v>143</v>
      </c>
      <c r="B81" s="314" t="s">
        <v>175</v>
      </c>
      <c r="C81" s="315">
        <v>4</v>
      </c>
      <c r="D81" s="326"/>
      <c r="E81" s="326"/>
      <c r="F81" s="327"/>
    </row>
  </sheetData>
  <sheetProtection sheet="1" selectLockedCells="1"/>
  <mergeCells count="11">
    <mergeCell ref="B38:C38"/>
    <mergeCell ref="B51:C51"/>
    <mergeCell ref="B64:C64"/>
    <mergeCell ref="B76:C76"/>
    <mergeCell ref="B80:C80"/>
    <mergeCell ref="B36:C36"/>
    <mergeCell ref="A2:C2"/>
    <mergeCell ref="A6:C6"/>
    <mergeCell ref="A27:C27"/>
    <mergeCell ref="B28:C28"/>
    <mergeCell ref="B32:C32"/>
  </mergeCells>
  <conditionalFormatting sqref="D29">
    <cfRule type="cellIs" dxfId="219" priority="31" operator="lessThan">
      <formula>0</formula>
    </cfRule>
    <cfRule type="cellIs" dxfId="218" priority="32" operator="greaterThan">
      <formula>0</formula>
    </cfRule>
  </conditionalFormatting>
  <conditionalFormatting sqref="D33">
    <cfRule type="cellIs" dxfId="217" priority="29" operator="lessThan">
      <formula>0</formula>
    </cfRule>
    <cfRule type="cellIs" dxfId="216" priority="30" operator="greaterThan">
      <formula>0</formula>
    </cfRule>
  </conditionalFormatting>
  <conditionalFormatting sqref="D77">
    <cfRule type="cellIs" dxfId="215" priority="27" operator="lessThan">
      <formula>0</formula>
    </cfRule>
    <cfRule type="cellIs" dxfId="214" priority="28" operator="greaterThan">
      <formula>0</formula>
    </cfRule>
  </conditionalFormatting>
  <conditionalFormatting sqref="D39:D49">
    <cfRule type="cellIs" dxfId="213" priority="25" operator="lessThan">
      <formula>0</formula>
    </cfRule>
    <cfRule type="cellIs" dxfId="212" priority="26" operator="greaterThan">
      <formula>0</formula>
    </cfRule>
  </conditionalFormatting>
  <conditionalFormatting sqref="D37">
    <cfRule type="cellIs" dxfId="211" priority="24" operator="greaterThan">
      <formula>0</formula>
    </cfRule>
  </conditionalFormatting>
  <conditionalFormatting sqref="E37">
    <cfRule type="cellIs" dxfId="210" priority="22" operator="lessThan">
      <formula>0</formula>
    </cfRule>
    <cfRule type="cellIs" dxfId="209" priority="23" operator="greaterThan">
      <formula>0</formula>
    </cfRule>
  </conditionalFormatting>
  <conditionalFormatting sqref="D50">
    <cfRule type="cellIs" dxfId="208" priority="21" operator="greaterThan">
      <formula>0</formula>
    </cfRule>
  </conditionalFormatting>
  <conditionalFormatting sqref="D63">
    <cfRule type="cellIs" dxfId="207" priority="20" operator="greaterThan">
      <formula>0</formula>
    </cfRule>
  </conditionalFormatting>
  <conditionalFormatting sqref="D7">
    <cfRule type="cellIs" dxfId="206" priority="18" operator="lessThan">
      <formula>0</formula>
    </cfRule>
    <cfRule type="cellIs" dxfId="205" priority="19" operator="greaterThan">
      <formula>0</formula>
    </cfRule>
  </conditionalFormatting>
  <conditionalFormatting sqref="D9">
    <cfRule type="cellIs" dxfId="204" priority="16" operator="lessThan">
      <formula>0</formula>
    </cfRule>
    <cfRule type="cellIs" dxfId="203" priority="17" operator="greaterThan">
      <formula>0</formula>
    </cfRule>
  </conditionalFormatting>
  <conditionalFormatting sqref="E8">
    <cfRule type="cellIs" dxfId="202" priority="15" operator="lessThan">
      <formula>0</formula>
    </cfRule>
  </conditionalFormatting>
  <conditionalFormatting sqref="E17">
    <cfRule type="cellIs" dxfId="201" priority="14" operator="lessThan">
      <formula>0</formula>
    </cfRule>
  </conditionalFormatting>
  <conditionalFormatting sqref="E10:E12">
    <cfRule type="cellIs" dxfId="200" priority="13" operator="lessThan">
      <formula>0</formula>
    </cfRule>
  </conditionalFormatting>
  <conditionalFormatting sqref="E13">
    <cfRule type="cellIs" dxfId="199" priority="12" operator="lessThan">
      <formula>0</formula>
    </cfRule>
  </conditionalFormatting>
  <conditionalFormatting sqref="E14">
    <cfRule type="cellIs" dxfId="198" priority="11" operator="lessThan">
      <formula>0</formula>
    </cfRule>
  </conditionalFormatting>
  <conditionalFormatting sqref="E15">
    <cfRule type="cellIs" dxfId="197" priority="10" operator="lessThan">
      <formula>0</formula>
    </cfRule>
  </conditionalFormatting>
  <conditionalFormatting sqref="E9">
    <cfRule type="cellIs" dxfId="196" priority="9" operator="lessThan">
      <formula>0</formula>
    </cfRule>
  </conditionalFormatting>
  <conditionalFormatting sqref="D16">
    <cfRule type="cellIs" dxfId="195" priority="7" operator="lessThan">
      <formula>0</formula>
    </cfRule>
    <cfRule type="cellIs" dxfId="194" priority="8" operator="greaterThan">
      <formula>0</formula>
    </cfRule>
  </conditionalFormatting>
  <conditionalFormatting sqref="D18">
    <cfRule type="cellIs" dxfId="193" priority="5" operator="lessThan">
      <formula>0</formula>
    </cfRule>
    <cfRule type="cellIs" dxfId="192" priority="6" operator="greaterThan">
      <formula>0</formula>
    </cfRule>
  </conditionalFormatting>
  <conditionalFormatting sqref="E19:E22">
    <cfRule type="cellIs" dxfId="191" priority="4" operator="lessThan">
      <formula>0</formula>
    </cfRule>
  </conditionalFormatting>
  <conditionalFormatting sqref="E18">
    <cfRule type="cellIs" dxfId="190" priority="3" operator="lessThan">
      <formula>0</formula>
    </cfRule>
  </conditionalFormatting>
  <conditionalFormatting sqref="E23">
    <cfRule type="cellIs" dxfId="189" priority="2" operator="lessThan">
      <formula>0</formula>
    </cfRule>
  </conditionalFormatting>
  <conditionalFormatting sqref="E24:E26">
    <cfRule type="cellIs" dxfId="188" priority="1" operator="lessThan">
      <formula>0</formula>
    </cfRule>
  </conditionalFormatting>
  <dataValidations count="1">
    <dataValidation type="list" allowBlank="1" showInputMessage="1" showErrorMessage="1" sqref="C7:C26">
      <formula1>"1,0"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pane xSplit="1" ySplit="5" topLeftCell="B24" activePane="bottomRight" state="frozen"/>
      <selection pane="topRight" activeCell="B1" sqref="B1"/>
      <selection pane="bottomLeft" activeCell="A2" sqref="A2"/>
      <selection pane="bottomRight" activeCell="C81" sqref="C81"/>
    </sheetView>
  </sheetViews>
  <sheetFormatPr defaultColWidth="9.140625" defaultRowHeight="15"/>
  <cols>
    <col min="1" max="1" width="7.5703125" style="126" customWidth="1"/>
    <col min="2" max="2" width="72.85546875" style="127" customWidth="1"/>
    <col min="3" max="3" width="9.140625" style="13"/>
    <col min="4" max="4" width="10.5703125" style="128" customWidth="1"/>
    <col min="5" max="5" width="10.7109375" style="128" customWidth="1"/>
    <col min="6" max="6" width="47.28515625" style="6" customWidth="1"/>
    <col min="7" max="16384" width="9.140625" style="6"/>
  </cols>
  <sheetData>
    <row r="1" spans="1:6" s="106" customFormat="1" ht="18.75">
      <c r="A1" s="104" t="s">
        <v>151</v>
      </c>
      <c r="B1" s="105"/>
      <c r="D1" s="107"/>
      <c r="E1" s="107"/>
    </row>
    <row r="2" spans="1:6" s="106" customFormat="1">
      <c r="A2" s="389" t="s">
        <v>199</v>
      </c>
      <c r="B2" s="389"/>
      <c r="C2" s="389"/>
      <c r="D2" s="107"/>
      <c r="E2" s="107"/>
    </row>
    <row r="3" spans="1:6" s="106" customFormat="1">
      <c r="A3" s="108"/>
      <c r="B3" s="109"/>
      <c r="D3" s="107"/>
      <c r="E3" s="107"/>
    </row>
    <row r="4" spans="1:6" s="106" customFormat="1" ht="15.75" thickBot="1">
      <c r="A4" s="108"/>
      <c r="B4" s="109"/>
      <c r="D4" s="107"/>
      <c r="E4" s="107"/>
    </row>
    <row r="5" spans="1:6" s="116" customFormat="1" ht="29.25" thickBot="1">
      <c r="A5" s="110" t="s">
        <v>0</v>
      </c>
      <c r="B5" s="111" t="s">
        <v>1</v>
      </c>
      <c r="C5" s="112" t="s">
        <v>2</v>
      </c>
      <c r="D5" s="113" t="s">
        <v>74</v>
      </c>
      <c r="E5" s="114" t="s">
        <v>75</v>
      </c>
      <c r="F5" s="115" t="s">
        <v>76</v>
      </c>
    </row>
    <row r="6" spans="1:6" s="4" customFormat="1" ht="21" customHeight="1" thickBot="1">
      <c r="A6" s="386" t="s">
        <v>88</v>
      </c>
      <c r="B6" s="387"/>
      <c r="C6" s="388"/>
      <c r="D6" s="79"/>
      <c r="E6" s="79"/>
      <c r="F6" s="91"/>
    </row>
    <row r="7" spans="1:6" s="4" customFormat="1" ht="27.75" thickBot="1">
      <c r="A7" s="46">
        <v>1</v>
      </c>
      <c r="B7" s="47" t="s">
        <v>153</v>
      </c>
      <c r="C7" s="48">
        <v>1</v>
      </c>
      <c r="D7" s="82">
        <f>C7-(C9+C8)</f>
        <v>0</v>
      </c>
      <c r="E7" s="79"/>
      <c r="F7" s="92"/>
    </row>
    <row r="8" spans="1:6" s="4" customFormat="1" ht="30.75" thickBot="1">
      <c r="A8" s="74" t="s">
        <v>90</v>
      </c>
      <c r="B8" s="10" t="s">
        <v>154</v>
      </c>
      <c r="C8" s="48">
        <v>1</v>
      </c>
      <c r="D8" s="79"/>
      <c r="E8" s="80">
        <f>$C$7-C8</f>
        <v>0</v>
      </c>
      <c r="F8" s="92"/>
    </row>
    <row r="9" spans="1:6" s="4" customFormat="1" ht="54" customHeight="1" thickBot="1">
      <c r="A9" s="74" t="s">
        <v>92</v>
      </c>
      <c r="B9" s="10" t="s">
        <v>155</v>
      </c>
      <c r="C9" s="48">
        <v>0</v>
      </c>
      <c r="D9" s="80">
        <f>C9-(C11+C12+C10)</f>
        <v>0</v>
      </c>
      <c r="E9" s="80">
        <f>$C$7-C9</f>
        <v>1</v>
      </c>
      <c r="F9" s="92"/>
    </row>
    <row r="10" spans="1:6" s="4" customFormat="1" ht="33.75" customHeight="1" thickBot="1">
      <c r="A10" s="49" t="s">
        <v>94</v>
      </c>
      <c r="B10" s="50" t="s">
        <v>156</v>
      </c>
      <c r="C10" s="48">
        <v>0</v>
      </c>
      <c r="D10" s="79"/>
      <c r="E10" s="101">
        <f>$C$9-C10</f>
        <v>0</v>
      </c>
      <c r="F10" s="92"/>
    </row>
    <row r="11" spans="1:6" s="4" customFormat="1" ht="83.25" customHeight="1" thickBot="1">
      <c r="A11" s="51" t="s">
        <v>96</v>
      </c>
      <c r="B11" s="52" t="s">
        <v>157</v>
      </c>
      <c r="C11" s="48">
        <v>0</v>
      </c>
      <c r="D11" s="79"/>
      <c r="E11" s="101">
        <f>$C$9-C11</f>
        <v>0</v>
      </c>
      <c r="F11" s="92"/>
    </row>
    <row r="12" spans="1:6" s="4" customFormat="1" ht="66.75" customHeight="1" thickBot="1">
      <c r="A12" s="53" t="s">
        <v>98</v>
      </c>
      <c r="B12" s="50" t="s">
        <v>158</v>
      </c>
      <c r="C12" s="48">
        <v>0</v>
      </c>
      <c r="D12" s="79"/>
      <c r="E12" s="101">
        <f>$C$9-C12</f>
        <v>0</v>
      </c>
      <c r="F12" s="93"/>
    </row>
    <row r="13" spans="1:6" s="4" customFormat="1" ht="30.75" thickBot="1">
      <c r="A13" s="74" t="s">
        <v>100</v>
      </c>
      <c r="B13" s="10" t="s">
        <v>159</v>
      </c>
      <c r="C13" s="48">
        <v>1</v>
      </c>
      <c r="D13" s="79"/>
      <c r="E13" s="80">
        <f>$C$7-C13</f>
        <v>0</v>
      </c>
      <c r="F13" s="92"/>
    </row>
    <row r="14" spans="1:6" s="4" customFormat="1" ht="30.75" thickBot="1">
      <c r="A14" s="74" t="s">
        <v>102</v>
      </c>
      <c r="B14" s="10" t="s">
        <v>160</v>
      </c>
      <c r="C14" s="48">
        <v>1</v>
      </c>
      <c r="D14" s="79"/>
      <c r="E14" s="80">
        <f>$C$7-C14</f>
        <v>0</v>
      </c>
      <c r="F14" s="92"/>
    </row>
    <row r="15" spans="1:6" s="4" customFormat="1" ht="30.75" thickBot="1">
      <c r="A15" s="74" t="s">
        <v>104</v>
      </c>
      <c r="B15" s="10" t="s">
        <v>161</v>
      </c>
      <c r="C15" s="48">
        <v>1</v>
      </c>
      <c r="D15" s="79"/>
      <c r="E15" s="80">
        <f>$C$7-C15</f>
        <v>0</v>
      </c>
      <c r="F15" s="92"/>
    </row>
    <row r="16" spans="1:6" s="4" customFormat="1" ht="41.25" thickBot="1">
      <c r="A16" s="46" t="s">
        <v>106</v>
      </c>
      <c r="B16" s="54" t="s">
        <v>162</v>
      </c>
      <c r="C16" s="48">
        <v>1</v>
      </c>
      <c r="D16" s="82">
        <f>C16-(C18+C17)</f>
        <v>0</v>
      </c>
      <c r="E16" s="79"/>
      <c r="F16" s="92"/>
    </row>
    <row r="17" spans="1:6" s="4" customFormat="1" ht="30.75" thickBot="1">
      <c r="A17" s="74" t="s">
        <v>108</v>
      </c>
      <c r="B17" s="10" t="s">
        <v>163</v>
      </c>
      <c r="C17" s="48">
        <v>1</v>
      </c>
      <c r="D17" s="79"/>
      <c r="E17" s="80">
        <f>$C$16-C17</f>
        <v>0</v>
      </c>
      <c r="F17" s="92"/>
    </row>
    <row r="18" spans="1:6" s="4" customFormat="1" ht="30.75" thickBot="1">
      <c r="A18" s="74" t="s">
        <v>7</v>
      </c>
      <c r="B18" s="10" t="s">
        <v>164</v>
      </c>
      <c r="C18" s="48">
        <v>0</v>
      </c>
      <c r="D18" s="80">
        <f>C18-(C20+C21+C19+C22)</f>
        <v>0</v>
      </c>
      <c r="E18" s="80">
        <f>$C$16-C18</f>
        <v>1</v>
      </c>
      <c r="F18" s="92"/>
    </row>
    <row r="19" spans="1:6" s="4" customFormat="1" ht="37.5" customHeight="1" thickBot="1">
      <c r="A19" s="7" t="s">
        <v>111</v>
      </c>
      <c r="B19" s="52" t="s">
        <v>165</v>
      </c>
      <c r="C19" s="48">
        <v>0</v>
      </c>
      <c r="D19" s="79"/>
      <c r="E19" s="101">
        <f>$C$18-C19</f>
        <v>0</v>
      </c>
      <c r="F19" s="92"/>
    </row>
    <row r="20" spans="1:6" s="4" customFormat="1" ht="21.75" customHeight="1" thickBot="1">
      <c r="A20" s="7" t="s">
        <v>113</v>
      </c>
      <c r="B20" s="50" t="s">
        <v>166</v>
      </c>
      <c r="C20" s="48">
        <v>0</v>
      </c>
      <c r="D20" s="79"/>
      <c r="E20" s="101">
        <f t="shared" ref="E20:E22" si="0">$C$18-C20</f>
        <v>0</v>
      </c>
      <c r="F20" s="92"/>
    </row>
    <row r="21" spans="1:6" s="4" customFormat="1" ht="75.75" thickBot="1">
      <c r="A21" s="7" t="s">
        <v>115</v>
      </c>
      <c r="B21" s="55" t="s">
        <v>167</v>
      </c>
      <c r="C21" s="48">
        <v>0</v>
      </c>
      <c r="D21" s="79"/>
      <c r="E21" s="101">
        <f t="shared" si="0"/>
        <v>0</v>
      </c>
      <c r="F21" s="92"/>
    </row>
    <row r="22" spans="1:6" s="4" customFormat="1" ht="60.75" thickBot="1">
      <c r="A22" s="7" t="s">
        <v>117</v>
      </c>
      <c r="B22" s="55" t="s">
        <v>168</v>
      </c>
      <c r="C22" s="48">
        <v>0</v>
      </c>
      <c r="D22" s="79"/>
      <c r="E22" s="101">
        <f t="shared" si="0"/>
        <v>0</v>
      </c>
      <c r="F22" s="93"/>
    </row>
    <row r="23" spans="1:6" s="4" customFormat="1" ht="30.75" thickBot="1">
      <c r="A23" s="74" t="s">
        <v>8</v>
      </c>
      <c r="B23" s="10" t="s">
        <v>169</v>
      </c>
      <c r="C23" s="48">
        <v>0</v>
      </c>
      <c r="D23" s="79"/>
      <c r="E23" s="80">
        <f>$C$16-C23</f>
        <v>1</v>
      </c>
      <c r="F23" s="92"/>
    </row>
    <row r="24" spans="1:6" s="4" customFormat="1" ht="30.75" thickBot="1">
      <c r="A24" s="74" t="s">
        <v>120</v>
      </c>
      <c r="B24" s="10" t="s">
        <v>170</v>
      </c>
      <c r="C24" s="48">
        <v>0</v>
      </c>
      <c r="D24" s="79"/>
      <c r="E24" s="80">
        <f t="shared" ref="E24:E26" si="1">$C$16-C24</f>
        <v>1</v>
      </c>
      <c r="F24" s="92"/>
    </row>
    <row r="25" spans="1:6" s="4" customFormat="1" ht="30.75" thickBot="1">
      <c r="A25" s="74" t="s">
        <v>122</v>
      </c>
      <c r="B25" s="10" t="s">
        <v>171</v>
      </c>
      <c r="C25" s="48">
        <v>0</v>
      </c>
      <c r="D25" s="79"/>
      <c r="E25" s="80">
        <f t="shared" si="1"/>
        <v>1</v>
      </c>
      <c r="F25" s="92"/>
    </row>
    <row r="26" spans="1:6" s="4" customFormat="1" ht="30.75" thickBot="1">
      <c r="A26" s="74" t="s">
        <v>124</v>
      </c>
      <c r="B26" s="10" t="s">
        <v>172</v>
      </c>
      <c r="C26" s="48">
        <v>0</v>
      </c>
      <c r="D26" s="79"/>
      <c r="E26" s="80">
        <f t="shared" si="1"/>
        <v>1</v>
      </c>
      <c r="F26" s="92"/>
    </row>
    <row r="27" spans="1:6" s="4" customFormat="1" ht="19.5" thickBot="1">
      <c r="A27" s="386" t="s">
        <v>126</v>
      </c>
      <c r="B27" s="387"/>
      <c r="C27" s="388"/>
      <c r="D27" s="79"/>
      <c r="E27" s="79"/>
      <c r="F27" s="92"/>
    </row>
    <row r="28" spans="1:6" s="4" customFormat="1" ht="29.25" customHeight="1" thickBot="1">
      <c r="A28" s="56">
        <v>1</v>
      </c>
      <c r="B28" s="381" t="s">
        <v>127</v>
      </c>
      <c r="C28" s="382"/>
      <c r="D28" s="83"/>
      <c r="E28" s="83"/>
      <c r="F28" s="117"/>
    </row>
    <row r="29" spans="1:6" ht="33.75" customHeight="1" thickBot="1">
      <c r="A29" s="7" t="s">
        <v>3</v>
      </c>
      <c r="B29" s="8" t="s">
        <v>128</v>
      </c>
      <c r="C29" s="118">
        <v>2</v>
      </c>
      <c r="D29" s="82">
        <f>C29-(C30+C31)</f>
        <v>0</v>
      </c>
      <c r="E29" s="83"/>
      <c r="F29" s="92"/>
    </row>
    <row r="30" spans="1:6" ht="50.25" customHeight="1" thickBot="1">
      <c r="A30" s="7" t="s">
        <v>4</v>
      </c>
      <c r="B30" s="119" t="s">
        <v>129</v>
      </c>
      <c r="C30" s="120">
        <v>1</v>
      </c>
      <c r="D30" s="83"/>
      <c r="E30" s="83"/>
      <c r="F30" s="92"/>
    </row>
    <row r="31" spans="1:6" ht="60.75" thickBot="1">
      <c r="A31" s="7" t="s">
        <v>5</v>
      </c>
      <c r="B31" s="8" t="s">
        <v>130</v>
      </c>
      <c r="C31" s="118">
        <v>1</v>
      </c>
      <c r="D31" s="83"/>
      <c r="E31" s="83"/>
      <c r="F31" s="92"/>
    </row>
    <row r="32" spans="1:6" s="4" customFormat="1" ht="29.25" customHeight="1" thickBot="1">
      <c r="A32" s="56">
        <v>2</v>
      </c>
      <c r="B32" s="381" t="s">
        <v>131</v>
      </c>
      <c r="C32" s="382"/>
      <c r="D32" s="83"/>
      <c r="E32" s="83"/>
      <c r="F32" s="117"/>
    </row>
    <row r="33" spans="1:6" ht="30.75" thickBot="1">
      <c r="A33" s="7" t="s">
        <v>6</v>
      </c>
      <c r="B33" s="8" t="s">
        <v>132</v>
      </c>
      <c r="C33" s="118">
        <v>5</v>
      </c>
      <c r="D33" s="82">
        <f>C33-(C35+C34)</f>
        <v>0</v>
      </c>
      <c r="E33" s="83"/>
      <c r="F33" s="92"/>
    </row>
    <row r="34" spans="1:6" ht="45.75" thickBot="1">
      <c r="A34" s="7" t="s">
        <v>7</v>
      </c>
      <c r="B34" s="119" t="s">
        <v>133</v>
      </c>
      <c r="C34" s="120">
        <v>4</v>
      </c>
      <c r="D34" s="83"/>
      <c r="E34" s="83"/>
      <c r="F34" s="92"/>
    </row>
    <row r="35" spans="1:6" ht="60.75" thickBot="1">
      <c r="A35" s="7" t="s">
        <v>8</v>
      </c>
      <c r="B35" s="8" t="s">
        <v>134</v>
      </c>
      <c r="C35" s="118">
        <v>1</v>
      </c>
      <c r="D35" s="83"/>
      <c r="E35" s="83"/>
      <c r="F35" s="92"/>
    </row>
    <row r="36" spans="1:6" s="4" customFormat="1" ht="28.5" customHeight="1" thickBot="1">
      <c r="A36" s="56">
        <v>3</v>
      </c>
      <c r="B36" s="381" t="s">
        <v>135</v>
      </c>
      <c r="C36" s="382"/>
      <c r="D36" s="83"/>
      <c r="E36" s="83"/>
      <c r="F36" s="117"/>
    </row>
    <row r="37" spans="1:6" ht="30.75" thickBot="1">
      <c r="A37" s="9" t="s">
        <v>9</v>
      </c>
      <c r="B37" s="10" t="s">
        <v>136</v>
      </c>
      <c r="C37" s="121">
        <v>10</v>
      </c>
      <c r="D37" s="86">
        <f>C37-SUM(C39:C49)</f>
        <v>0</v>
      </c>
      <c r="E37" s="122">
        <f>C37-(C50+C63)</f>
        <v>0</v>
      </c>
      <c r="F37" s="92"/>
    </row>
    <row r="38" spans="1:6" ht="15.75" thickBot="1">
      <c r="A38" s="11"/>
      <c r="B38" s="390" t="s">
        <v>10</v>
      </c>
      <c r="C38" s="391"/>
      <c r="D38" s="85"/>
      <c r="E38" s="83"/>
      <c r="F38" s="92"/>
    </row>
    <row r="39" spans="1:6" ht="16.5" thickBot="1">
      <c r="A39" s="7" t="s">
        <v>77</v>
      </c>
      <c r="B39" s="8" t="s">
        <v>12</v>
      </c>
      <c r="C39" s="118">
        <v>1</v>
      </c>
      <c r="D39" s="82">
        <f>C39-(C52+C65)</f>
        <v>0</v>
      </c>
      <c r="E39" s="83"/>
      <c r="F39" s="92"/>
    </row>
    <row r="40" spans="1:6" ht="16.5" thickBot="1">
      <c r="A40" s="7" t="s">
        <v>78</v>
      </c>
      <c r="B40" s="8" t="s">
        <v>14</v>
      </c>
      <c r="C40" s="118">
        <v>0</v>
      </c>
      <c r="D40" s="82">
        <f t="shared" ref="D40:D49" si="2">C40-(C53+C66)</f>
        <v>0</v>
      </c>
      <c r="E40" s="83"/>
      <c r="F40" s="92"/>
    </row>
    <row r="41" spans="1:6" ht="16.5" thickBot="1">
      <c r="A41" s="7" t="s">
        <v>79</v>
      </c>
      <c r="B41" s="8" t="s">
        <v>16</v>
      </c>
      <c r="C41" s="118">
        <v>1</v>
      </c>
      <c r="D41" s="82">
        <f t="shared" si="2"/>
        <v>0</v>
      </c>
      <c r="E41" s="83"/>
      <c r="F41" s="92"/>
    </row>
    <row r="42" spans="1:6" ht="16.5" thickBot="1">
      <c r="A42" s="7" t="s">
        <v>80</v>
      </c>
      <c r="B42" s="8" t="s">
        <v>18</v>
      </c>
      <c r="C42" s="118">
        <v>1</v>
      </c>
      <c r="D42" s="82">
        <f t="shared" si="2"/>
        <v>0</v>
      </c>
      <c r="E42" s="83"/>
      <c r="F42" s="92"/>
    </row>
    <row r="43" spans="1:6" ht="16.5" thickBot="1">
      <c r="A43" s="7" t="s">
        <v>81</v>
      </c>
      <c r="B43" s="8" t="s">
        <v>20</v>
      </c>
      <c r="C43" s="118">
        <v>1</v>
      </c>
      <c r="D43" s="82">
        <f t="shared" si="2"/>
        <v>0</v>
      </c>
      <c r="E43" s="83"/>
      <c r="F43" s="92"/>
    </row>
    <row r="44" spans="1:6" ht="16.5" thickBot="1">
      <c r="A44" s="7" t="s">
        <v>82</v>
      </c>
      <c r="B44" s="8" t="s">
        <v>22</v>
      </c>
      <c r="C44" s="118">
        <v>1</v>
      </c>
      <c r="D44" s="82">
        <f t="shared" si="2"/>
        <v>0</v>
      </c>
      <c r="E44" s="83"/>
      <c r="F44" s="92"/>
    </row>
    <row r="45" spans="1:6" ht="16.5" thickBot="1">
      <c r="A45" s="7" t="s">
        <v>83</v>
      </c>
      <c r="B45" s="8" t="s">
        <v>24</v>
      </c>
      <c r="C45" s="118">
        <v>1</v>
      </c>
      <c r="D45" s="82">
        <f t="shared" si="2"/>
        <v>0</v>
      </c>
      <c r="E45" s="83"/>
      <c r="F45" s="92"/>
    </row>
    <row r="46" spans="1:6" ht="16.5" thickBot="1">
      <c r="A46" s="7" t="s">
        <v>84</v>
      </c>
      <c r="B46" s="8" t="s">
        <v>26</v>
      </c>
      <c r="C46" s="118">
        <v>1</v>
      </c>
      <c r="D46" s="82">
        <f t="shared" si="2"/>
        <v>0</v>
      </c>
      <c r="E46" s="83"/>
      <c r="F46" s="92"/>
    </row>
    <row r="47" spans="1:6" ht="16.5" thickBot="1">
      <c r="A47" s="7" t="s">
        <v>85</v>
      </c>
      <c r="B47" s="8" t="s">
        <v>28</v>
      </c>
      <c r="C47" s="118">
        <v>1</v>
      </c>
      <c r="D47" s="82">
        <f t="shared" si="2"/>
        <v>0</v>
      </c>
      <c r="E47" s="83"/>
      <c r="F47" s="92"/>
    </row>
    <row r="48" spans="1:6" ht="16.5" thickBot="1">
      <c r="A48" s="123" t="s">
        <v>173</v>
      </c>
      <c r="B48" s="8" t="s">
        <v>30</v>
      </c>
      <c r="C48" s="118">
        <v>1</v>
      </c>
      <c r="D48" s="82">
        <f t="shared" si="2"/>
        <v>0</v>
      </c>
      <c r="E48" s="83"/>
      <c r="F48" s="92"/>
    </row>
    <row r="49" spans="1:6" ht="16.5" thickBot="1">
      <c r="A49" s="123" t="s">
        <v>174</v>
      </c>
      <c r="B49" s="8" t="s">
        <v>32</v>
      </c>
      <c r="C49" s="118">
        <v>1</v>
      </c>
      <c r="D49" s="82">
        <f t="shared" si="2"/>
        <v>0</v>
      </c>
      <c r="E49" s="83"/>
      <c r="F49" s="92"/>
    </row>
    <row r="50" spans="1:6" ht="45.75" thickBot="1">
      <c r="A50" s="9" t="s">
        <v>33</v>
      </c>
      <c r="B50" s="10" t="s">
        <v>137</v>
      </c>
      <c r="C50" s="121">
        <v>7</v>
      </c>
      <c r="D50" s="86">
        <f>C50-SUM(C52:C62)</f>
        <v>0</v>
      </c>
      <c r="E50" s="83"/>
      <c r="F50" s="92"/>
    </row>
    <row r="51" spans="1:6" ht="15.75" thickBot="1">
      <c r="A51" s="11"/>
      <c r="B51" s="384" t="s">
        <v>10</v>
      </c>
      <c r="C51" s="385"/>
      <c r="D51" s="83"/>
      <c r="E51" s="83"/>
      <c r="F51" s="92"/>
    </row>
    <row r="52" spans="1:6" ht="16.5" thickBot="1">
      <c r="A52" s="7" t="s">
        <v>11</v>
      </c>
      <c r="B52" s="8" t="s">
        <v>12</v>
      </c>
      <c r="C52" s="118">
        <v>1</v>
      </c>
      <c r="D52" s="83"/>
      <c r="E52" s="83"/>
      <c r="F52" s="92"/>
    </row>
    <row r="53" spans="1:6" ht="16.5" thickBot="1">
      <c r="A53" s="7" t="s">
        <v>13</v>
      </c>
      <c r="B53" s="8" t="s">
        <v>14</v>
      </c>
      <c r="C53" s="118">
        <v>0</v>
      </c>
      <c r="D53" s="83"/>
      <c r="E53" s="83"/>
      <c r="F53" s="92"/>
    </row>
    <row r="54" spans="1:6" ht="16.5" thickBot="1">
      <c r="A54" s="7" t="s">
        <v>15</v>
      </c>
      <c r="B54" s="8" t="s">
        <v>16</v>
      </c>
      <c r="C54" s="118">
        <v>1</v>
      </c>
      <c r="D54" s="83"/>
      <c r="E54" s="83"/>
      <c r="F54" s="92"/>
    </row>
    <row r="55" spans="1:6" ht="16.5" thickBot="1">
      <c r="A55" s="7" t="s">
        <v>17</v>
      </c>
      <c r="B55" s="8" t="s">
        <v>18</v>
      </c>
      <c r="C55" s="118">
        <v>1</v>
      </c>
      <c r="D55" s="83"/>
      <c r="E55" s="83"/>
      <c r="F55" s="92"/>
    </row>
    <row r="56" spans="1:6" ht="16.5" thickBot="1">
      <c r="A56" s="7" t="s">
        <v>19</v>
      </c>
      <c r="B56" s="8" t="s">
        <v>20</v>
      </c>
      <c r="C56" s="118">
        <v>0</v>
      </c>
      <c r="D56" s="83"/>
      <c r="E56" s="83"/>
      <c r="F56" s="92"/>
    </row>
    <row r="57" spans="1:6" ht="16.5" thickBot="1">
      <c r="A57" s="7" t="s">
        <v>21</v>
      </c>
      <c r="B57" s="8" t="s">
        <v>22</v>
      </c>
      <c r="C57" s="118">
        <v>1</v>
      </c>
      <c r="D57" s="83"/>
      <c r="E57" s="83"/>
      <c r="F57" s="92"/>
    </row>
    <row r="58" spans="1:6" ht="16.5" thickBot="1">
      <c r="A58" s="7" t="s">
        <v>23</v>
      </c>
      <c r="B58" s="8" t="s">
        <v>24</v>
      </c>
      <c r="C58" s="118">
        <v>1</v>
      </c>
      <c r="D58" s="83"/>
      <c r="E58" s="83"/>
      <c r="F58" s="92"/>
    </row>
    <row r="59" spans="1:6" ht="16.5" thickBot="1">
      <c r="A59" s="7" t="s">
        <v>25</v>
      </c>
      <c r="B59" s="8" t="s">
        <v>26</v>
      </c>
      <c r="C59" s="118">
        <v>0</v>
      </c>
      <c r="D59" s="83"/>
      <c r="E59" s="83"/>
      <c r="F59" s="92"/>
    </row>
    <row r="60" spans="1:6" ht="16.5" thickBot="1">
      <c r="A60" s="7" t="s">
        <v>27</v>
      </c>
      <c r="B60" s="8" t="s">
        <v>28</v>
      </c>
      <c r="C60" s="118">
        <v>0</v>
      </c>
      <c r="D60" s="83"/>
      <c r="E60" s="83"/>
      <c r="F60" s="92"/>
    </row>
    <row r="61" spans="1:6" ht="16.5" thickBot="1">
      <c r="A61" s="7" t="s">
        <v>29</v>
      </c>
      <c r="B61" s="8" t="s">
        <v>30</v>
      </c>
      <c r="C61" s="118">
        <v>1</v>
      </c>
      <c r="D61" s="83"/>
      <c r="E61" s="83"/>
      <c r="F61" s="92"/>
    </row>
    <row r="62" spans="1:6" ht="16.5" thickBot="1">
      <c r="A62" s="7" t="s">
        <v>31</v>
      </c>
      <c r="B62" s="8" t="s">
        <v>32</v>
      </c>
      <c r="C62" s="118">
        <v>1</v>
      </c>
      <c r="D62" s="83"/>
      <c r="E62" s="83"/>
      <c r="F62" s="92"/>
    </row>
    <row r="63" spans="1:6" ht="60.75" thickBot="1">
      <c r="A63" s="9" t="s">
        <v>34</v>
      </c>
      <c r="B63" s="10" t="s">
        <v>138</v>
      </c>
      <c r="C63" s="121">
        <v>3</v>
      </c>
      <c r="D63" s="86">
        <f>C63-SUM(C65:C75)</f>
        <v>0</v>
      </c>
      <c r="E63" s="83"/>
      <c r="F63" s="92"/>
    </row>
    <row r="64" spans="1:6" ht="15.75" thickBot="1">
      <c r="A64" s="11"/>
      <c r="B64" s="384" t="s">
        <v>10</v>
      </c>
      <c r="C64" s="385"/>
      <c r="D64" s="83"/>
      <c r="E64" s="83"/>
      <c r="F64" s="92"/>
    </row>
    <row r="65" spans="1:6" ht="16.5" thickBot="1">
      <c r="A65" s="7" t="s">
        <v>35</v>
      </c>
      <c r="B65" s="8" t="s">
        <v>12</v>
      </c>
      <c r="C65" s="118"/>
      <c r="D65" s="83"/>
      <c r="E65" s="83"/>
      <c r="F65" s="92"/>
    </row>
    <row r="66" spans="1:6" ht="16.5" thickBot="1">
      <c r="A66" s="7" t="s">
        <v>36</v>
      </c>
      <c r="B66" s="8" t="s">
        <v>14</v>
      </c>
      <c r="C66" s="118"/>
      <c r="D66" s="83"/>
      <c r="E66" s="83"/>
      <c r="F66" s="92"/>
    </row>
    <row r="67" spans="1:6" ht="16.5" thickBot="1">
      <c r="A67" s="7" t="s">
        <v>37</v>
      </c>
      <c r="B67" s="8" t="s">
        <v>16</v>
      </c>
      <c r="C67" s="118"/>
      <c r="D67" s="83"/>
      <c r="E67" s="83"/>
      <c r="F67" s="92"/>
    </row>
    <row r="68" spans="1:6" ht="16.5" thickBot="1">
      <c r="A68" s="7" t="s">
        <v>38</v>
      </c>
      <c r="B68" s="8" t="s">
        <v>18</v>
      </c>
      <c r="C68" s="118"/>
      <c r="D68" s="83"/>
      <c r="E68" s="83"/>
      <c r="F68" s="92"/>
    </row>
    <row r="69" spans="1:6" ht="16.5" thickBot="1">
      <c r="A69" s="7" t="s">
        <v>39</v>
      </c>
      <c r="B69" s="8" t="s">
        <v>20</v>
      </c>
      <c r="C69" s="118">
        <v>1</v>
      </c>
      <c r="D69" s="83"/>
      <c r="E69" s="83"/>
      <c r="F69" s="92"/>
    </row>
    <row r="70" spans="1:6" ht="16.5" thickBot="1">
      <c r="A70" s="7" t="s">
        <v>40</v>
      </c>
      <c r="B70" s="8" t="s">
        <v>22</v>
      </c>
      <c r="C70" s="118"/>
      <c r="D70" s="83"/>
      <c r="E70" s="83"/>
      <c r="F70" s="92"/>
    </row>
    <row r="71" spans="1:6" ht="16.5" thickBot="1">
      <c r="A71" s="7" t="s">
        <v>41</v>
      </c>
      <c r="B71" s="8" t="s">
        <v>24</v>
      </c>
      <c r="C71" s="118"/>
      <c r="D71" s="83"/>
      <c r="E71" s="83"/>
      <c r="F71" s="92"/>
    </row>
    <row r="72" spans="1:6" ht="16.5" thickBot="1">
      <c r="A72" s="7" t="s">
        <v>42</v>
      </c>
      <c r="B72" s="8" t="s">
        <v>26</v>
      </c>
      <c r="C72" s="118">
        <v>1</v>
      </c>
      <c r="D72" s="83"/>
      <c r="E72" s="83"/>
      <c r="F72" s="92"/>
    </row>
    <row r="73" spans="1:6" ht="16.5" thickBot="1">
      <c r="A73" s="7" t="s">
        <v>43</v>
      </c>
      <c r="B73" s="8" t="s">
        <v>28</v>
      </c>
      <c r="C73" s="118">
        <v>1</v>
      </c>
      <c r="D73" s="83"/>
      <c r="E73" s="83"/>
      <c r="F73" s="92"/>
    </row>
    <row r="74" spans="1:6" ht="16.5" thickBot="1">
      <c r="A74" s="7" t="s">
        <v>44</v>
      </c>
      <c r="B74" s="8" t="s">
        <v>30</v>
      </c>
      <c r="C74" s="118"/>
      <c r="D74" s="83"/>
      <c r="E74" s="83"/>
      <c r="F74" s="92"/>
    </row>
    <row r="75" spans="1:6" ht="16.5" thickBot="1">
      <c r="A75" s="7" t="s">
        <v>45</v>
      </c>
      <c r="B75" s="8" t="s">
        <v>32</v>
      </c>
      <c r="C75" s="118"/>
      <c r="D75" s="83"/>
      <c r="E75" s="83"/>
      <c r="F75" s="92"/>
    </row>
    <row r="76" spans="1:6" ht="46.5" customHeight="1" thickBot="1">
      <c r="A76" s="56">
        <v>4</v>
      </c>
      <c r="B76" s="381" t="s">
        <v>46</v>
      </c>
      <c r="C76" s="382"/>
      <c r="D76" s="83"/>
      <c r="E76" s="83"/>
      <c r="F76" s="92"/>
    </row>
    <row r="77" spans="1:6" ht="45.75" thickBot="1">
      <c r="A77" s="7" t="s">
        <v>47</v>
      </c>
      <c r="B77" s="8" t="s">
        <v>48</v>
      </c>
      <c r="C77" s="118">
        <v>2</v>
      </c>
      <c r="D77" s="82">
        <f>C77-(C78+C79)</f>
        <v>0</v>
      </c>
      <c r="E77" s="83"/>
      <c r="F77" s="92"/>
    </row>
    <row r="78" spans="1:6" ht="60.75" thickBot="1">
      <c r="A78" s="7" t="s">
        <v>49</v>
      </c>
      <c r="B78" s="8" t="s">
        <v>139</v>
      </c>
      <c r="C78" s="118">
        <v>2</v>
      </c>
      <c r="D78" s="83"/>
      <c r="E78" s="83"/>
      <c r="F78" s="92"/>
    </row>
    <row r="79" spans="1:6" ht="75.75" customHeight="1" thickBot="1">
      <c r="A79" s="7" t="s">
        <v>50</v>
      </c>
      <c r="B79" s="8" t="s">
        <v>140</v>
      </c>
      <c r="C79" s="118">
        <v>0</v>
      </c>
      <c r="D79" s="83"/>
      <c r="E79" s="83"/>
      <c r="F79" s="92"/>
    </row>
    <row r="80" spans="1:6" ht="44.25" customHeight="1" thickBot="1">
      <c r="A80" s="56" t="s">
        <v>141</v>
      </c>
      <c r="B80" s="381" t="s">
        <v>142</v>
      </c>
      <c r="C80" s="382"/>
      <c r="D80" s="83"/>
      <c r="E80" s="83"/>
      <c r="F80" s="92"/>
    </row>
    <row r="81" spans="1:6" ht="60.75" thickBot="1">
      <c r="A81" s="7" t="s">
        <v>143</v>
      </c>
      <c r="B81" s="8" t="s">
        <v>175</v>
      </c>
      <c r="C81" s="118">
        <v>3</v>
      </c>
      <c r="D81" s="124"/>
      <c r="E81" s="124"/>
      <c r="F81" s="125"/>
    </row>
  </sheetData>
  <sheetProtection sheet="1" selectLockedCells="1"/>
  <mergeCells count="11">
    <mergeCell ref="B38:C38"/>
    <mergeCell ref="B51:C51"/>
    <mergeCell ref="B64:C64"/>
    <mergeCell ref="B76:C76"/>
    <mergeCell ref="B80:C80"/>
    <mergeCell ref="B36:C36"/>
    <mergeCell ref="A2:C2"/>
    <mergeCell ref="A6:C6"/>
    <mergeCell ref="A27:C27"/>
    <mergeCell ref="B28:C28"/>
    <mergeCell ref="B32:C32"/>
  </mergeCells>
  <conditionalFormatting sqref="D29">
    <cfRule type="cellIs" dxfId="187" priority="31" operator="lessThan">
      <formula>0</formula>
    </cfRule>
    <cfRule type="cellIs" dxfId="186" priority="32" operator="greaterThan">
      <formula>0</formula>
    </cfRule>
  </conditionalFormatting>
  <conditionalFormatting sqref="D33">
    <cfRule type="cellIs" dxfId="185" priority="29" operator="lessThan">
      <formula>0</formula>
    </cfRule>
    <cfRule type="cellIs" dxfId="184" priority="30" operator="greaterThan">
      <formula>0</formula>
    </cfRule>
  </conditionalFormatting>
  <conditionalFormatting sqref="D77">
    <cfRule type="cellIs" dxfId="183" priority="27" operator="lessThan">
      <formula>0</formula>
    </cfRule>
    <cfRule type="cellIs" dxfId="182" priority="28" operator="greaterThan">
      <formula>0</formula>
    </cfRule>
  </conditionalFormatting>
  <conditionalFormatting sqref="D39:D49">
    <cfRule type="cellIs" dxfId="181" priority="25" operator="lessThan">
      <formula>0</formula>
    </cfRule>
    <cfRule type="cellIs" dxfId="180" priority="26" operator="greaterThan">
      <formula>0</formula>
    </cfRule>
  </conditionalFormatting>
  <conditionalFormatting sqref="D37">
    <cfRule type="cellIs" dxfId="179" priority="24" operator="greaterThan">
      <formula>0</formula>
    </cfRule>
  </conditionalFormatting>
  <conditionalFormatting sqref="E37">
    <cfRule type="cellIs" dxfId="178" priority="22" operator="lessThan">
      <formula>0</formula>
    </cfRule>
    <cfRule type="cellIs" dxfId="177" priority="23" operator="greaterThan">
      <formula>0</formula>
    </cfRule>
  </conditionalFormatting>
  <conditionalFormatting sqref="D50">
    <cfRule type="cellIs" dxfId="176" priority="21" operator="greaterThan">
      <formula>0</formula>
    </cfRule>
  </conditionalFormatting>
  <conditionalFormatting sqref="D63">
    <cfRule type="cellIs" dxfId="175" priority="20" operator="greaterThan">
      <formula>0</formula>
    </cfRule>
  </conditionalFormatting>
  <conditionalFormatting sqref="D7">
    <cfRule type="cellIs" dxfId="174" priority="18" operator="lessThan">
      <formula>0</formula>
    </cfRule>
    <cfRule type="cellIs" dxfId="173" priority="19" operator="greaterThan">
      <formula>0</formula>
    </cfRule>
  </conditionalFormatting>
  <conditionalFormatting sqref="D9">
    <cfRule type="cellIs" dxfId="172" priority="16" operator="lessThan">
      <formula>0</formula>
    </cfRule>
    <cfRule type="cellIs" dxfId="171" priority="17" operator="greaterThan">
      <formula>0</formula>
    </cfRule>
  </conditionalFormatting>
  <conditionalFormatting sqref="E8">
    <cfRule type="cellIs" dxfId="170" priority="15" operator="lessThan">
      <formula>0</formula>
    </cfRule>
  </conditionalFormatting>
  <conditionalFormatting sqref="E17">
    <cfRule type="cellIs" dxfId="169" priority="14" operator="lessThan">
      <formula>0</formula>
    </cfRule>
  </conditionalFormatting>
  <conditionalFormatting sqref="E10:E12">
    <cfRule type="cellIs" dxfId="168" priority="13" operator="lessThan">
      <formula>0</formula>
    </cfRule>
  </conditionalFormatting>
  <conditionalFormatting sqref="E13">
    <cfRule type="cellIs" dxfId="167" priority="12" operator="lessThan">
      <formula>0</formula>
    </cfRule>
  </conditionalFormatting>
  <conditionalFormatting sqref="E14">
    <cfRule type="cellIs" dxfId="166" priority="11" operator="lessThan">
      <formula>0</formula>
    </cfRule>
  </conditionalFormatting>
  <conditionalFormatting sqref="E15">
    <cfRule type="cellIs" dxfId="165" priority="10" operator="lessThan">
      <formula>0</formula>
    </cfRule>
  </conditionalFormatting>
  <conditionalFormatting sqref="E9">
    <cfRule type="cellIs" dxfId="164" priority="9" operator="lessThan">
      <formula>0</formula>
    </cfRule>
  </conditionalFormatting>
  <conditionalFormatting sqref="D16">
    <cfRule type="cellIs" dxfId="163" priority="7" operator="lessThan">
      <formula>0</formula>
    </cfRule>
    <cfRule type="cellIs" dxfId="162" priority="8" operator="greaterThan">
      <formula>0</formula>
    </cfRule>
  </conditionalFormatting>
  <conditionalFormatting sqref="D18">
    <cfRule type="cellIs" dxfId="161" priority="5" operator="lessThan">
      <formula>0</formula>
    </cfRule>
    <cfRule type="cellIs" dxfId="160" priority="6" operator="greaterThan">
      <formula>0</formula>
    </cfRule>
  </conditionalFormatting>
  <conditionalFormatting sqref="E19:E22">
    <cfRule type="cellIs" dxfId="159" priority="4" operator="lessThan">
      <formula>0</formula>
    </cfRule>
  </conditionalFormatting>
  <conditionalFormatting sqref="E18">
    <cfRule type="cellIs" dxfId="158" priority="3" operator="lessThan">
      <formula>0</formula>
    </cfRule>
  </conditionalFormatting>
  <conditionalFormatting sqref="E23">
    <cfRule type="cellIs" dxfId="157" priority="2" operator="lessThan">
      <formula>0</formula>
    </cfRule>
  </conditionalFormatting>
  <conditionalFormatting sqref="E24:E26">
    <cfRule type="cellIs" dxfId="156" priority="1" operator="lessThan">
      <formula>0</formula>
    </cfRule>
  </conditionalFormatting>
  <dataValidations count="1">
    <dataValidation type="list" allowBlank="1" showInputMessage="1" showErrorMessage="1" sqref="C7:C26">
      <formula1>"1,0"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pane xSplit="1" ySplit="5" topLeftCell="B18" activePane="bottomRight" state="frozen"/>
      <selection pane="topRight" activeCell="B1" sqref="B1"/>
      <selection pane="bottomLeft" activeCell="A2" sqref="A2"/>
      <selection pane="bottomRight" activeCell="C63" sqref="C63"/>
    </sheetView>
  </sheetViews>
  <sheetFormatPr defaultColWidth="9.140625" defaultRowHeight="15"/>
  <cols>
    <col min="1" max="1" width="7.5703125" style="126" customWidth="1"/>
    <col min="2" max="2" width="72.85546875" style="127" customWidth="1"/>
    <col min="3" max="3" width="9.140625" style="13"/>
    <col min="4" max="4" width="10.5703125" style="128" customWidth="1"/>
    <col min="5" max="5" width="10.7109375" style="128" customWidth="1"/>
    <col min="6" max="6" width="47.28515625" style="6" customWidth="1"/>
    <col min="7" max="16384" width="9.140625" style="6"/>
  </cols>
  <sheetData>
    <row r="1" spans="1:6" s="106" customFormat="1" ht="18.75">
      <c r="A1" s="104" t="s">
        <v>151</v>
      </c>
      <c r="B1" s="105"/>
      <c r="D1" s="107"/>
      <c r="E1" s="107"/>
    </row>
    <row r="2" spans="1:6" s="106" customFormat="1">
      <c r="A2" s="389" t="s">
        <v>200</v>
      </c>
      <c r="B2" s="389"/>
      <c r="C2" s="389"/>
      <c r="D2" s="107"/>
      <c r="E2" s="107"/>
    </row>
    <row r="3" spans="1:6" s="106" customFormat="1">
      <c r="A3" s="108"/>
      <c r="B3" s="109"/>
      <c r="D3" s="107"/>
      <c r="E3" s="107"/>
    </row>
    <row r="4" spans="1:6" s="106" customFormat="1" ht="15.75" thickBot="1">
      <c r="A4" s="108"/>
      <c r="B4" s="109"/>
      <c r="D4" s="107"/>
      <c r="E4" s="107"/>
    </row>
    <row r="5" spans="1:6" s="116" customFormat="1" ht="29.25" thickBot="1">
      <c r="A5" s="110" t="s">
        <v>0</v>
      </c>
      <c r="B5" s="111" t="s">
        <v>1</v>
      </c>
      <c r="C5" s="112" t="s">
        <v>2</v>
      </c>
      <c r="D5" s="113" t="s">
        <v>74</v>
      </c>
      <c r="E5" s="114" t="s">
        <v>75</v>
      </c>
      <c r="F5" s="115" t="s">
        <v>76</v>
      </c>
    </row>
    <row r="6" spans="1:6" s="4" customFormat="1" ht="21" customHeight="1" thickBot="1">
      <c r="A6" s="386" t="s">
        <v>88</v>
      </c>
      <c r="B6" s="387"/>
      <c r="C6" s="388"/>
      <c r="D6" s="79"/>
      <c r="E6" s="79"/>
      <c r="F6" s="91"/>
    </row>
    <row r="7" spans="1:6" s="4" customFormat="1" ht="27.75" thickBot="1">
      <c r="A7" s="46">
        <v>1</v>
      </c>
      <c r="B7" s="47" t="s">
        <v>153</v>
      </c>
      <c r="C7" s="48">
        <v>1</v>
      </c>
      <c r="D7" s="82">
        <f>C7-(C9+C8)</f>
        <v>0</v>
      </c>
      <c r="E7" s="79"/>
      <c r="F7" s="92"/>
    </row>
    <row r="8" spans="1:6" s="4" customFormat="1" ht="30.75" thickBot="1">
      <c r="A8" s="74" t="s">
        <v>90</v>
      </c>
      <c r="B8" s="10" t="s">
        <v>154</v>
      </c>
      <c r="C8" s="48">
        <v>1</v>
      </c>
      <c r="D8" s="79"/>
      <c r="E8" s="80">
        <f>$C$7-C8</f>
        <v>0</v>
      </c>
      <c r="F8" s="92"/>
    </row>
    <row r="9" spans="1:6" s="4" customFormat="1" ht="54" customHeight="1" thickBot="1">
      <c r="A9" s="74" t="s">
        <v>92</v>
      </c>
      <c r="B9" s="10" t="s">
        <v>155</v>
      </c>
      <c r="C9" s="48">
        <v>0</v>
      </c>
      <c r="D9" s="80">
        <f>C9-(C11+C12+C10)</f>
        <v>0</v>
      </c>
      <c r="E9" s="80">
        <f>$C$7-C9</f>
        <v>1</v>
      </c>
      <c r="F9" s="92"/>
    </row>
    <row r="10" spans="1:6" s="4" customFormat="1" ht="33.75" customHeight="1" thickBot="1">
      <c r="A10" s="49" t="s">
        <v>94</v>
      </c>
      <c r="B10" s="50" t="s">
        <v>156</v>
      </c>
      <c r="C10" s="48">
        <v>0</v>
      </c>
      <c r="D10" s="79"/>
      <c r="E10" s="101">
        <f>$C$9-C10</f>
        <v>0</v>
      </c>
      <c r="F10" s="92"/>
    </row>
    <row r="11" spans="1:6" s="4" customFormat="1" ht="83.25" customHeight="1" thickBot="1">
      <c r="A11" s="51" t="s">
        <v>96</v>
      </c>
      <c r="B11" s="52" t="s">
        <v>157</v>
      </c>
      <c r="C11" s="48">
        <v>0</v>
      </c>
      <c r="D11" s="79"/>
      <c r="E11" s="101">
        <f>$C$9-C11</f>
        <v>0</v>
      </c>
      <c r="F11" s="92"/>
    </row>
    <row r="12" spans="1:6" s="4" customFormat="1" ht="66.75" customHeight="1" thickBot="1">
      <c r="A12" s="53" t="s">
        <v>98</v>
      </c>
      <c r="B12" s="50" t="s">
        <v>158</v>
      </c>
      <c r="C12" s="48">
        <v>0</v>
      </c>
      <c r="D12" s="79"/>
      <c r="E12" s="101">
        <f>$C$9-C12</f>
        <v>0</v>
      </c>
      <c r="F12" s="93"/>
    </row>
    <row r="13" spans="1:6" s="4" customFormat="1" ht="30.75" thickBot="1">
      <c r="A13" s="74" t="s">
        <v>100</v>
      </c>
      <c r="B13" s="10" t="s">
        <v>159</v>
      </c>
      <c r="C13" s="48">
        <v>1</v>
      </c>
      <c r="D13" s="79"/>
      <c r="E13" s="80">
        <f>$C$7-C13</f>
        <v>0</v>
      </c>
      <c r="F13" s="92"/>
    </row>
    <row r="14" spans="1:6" s="4" customFormat="1" ht="30.75" thickBot="1">
      <c r="A14" s="74" t="s">
        <v>102</v>
      </c>
      <c r="B14" s="10" t="s">
        <v>160</v>
      </c>
      <c r="C14" s="48">
        <v>1</v>
      </c>
      <c r="D14" s="79"/>
      <c r="E14" s="80">
        <f>$C$7-C14</f>
        <v>0</v>
      </c>
      <c r="F14" s="92"/>
    </row>
    <row r="15" spans="1:6" s="4" customFormat="1" ht="30.75" thickBot="1">
      <c r="A15" s="74" t="s">
        <v>104</v>
      </c>
      <c r="B15" s="10" t="s">
        <v>161</v>
      </c>
      <c r="C15" s="48">
        <v>1</v>
      </c>
      <c r="D15" s="79"/>
      <c r="E15" s="80">
        <f>$C$7-C15</f>
        <v>0</v>
      </c>
      <c r="F15" s="92"/>
    </row>
    <row r="16" spans="1:6" s="4" customFormat="1" ht="41.25" thickBot="1">
      <c r="A16" s="46" t="s">
        <v>106</v>
      </c>
      <c r="B16" s="54" t="s">
        <v>162</v>
      </c>
      <c r="C16" s="48">
        <v>1</v>
      </c>
      <c r="D16" s="82">
        <f>C16-(C18+C17)</f>
        <v>0</v>
      </c>
      <c r="E16" s="79"/>
      <c r="F16" s="92"/>
    </row>
    <row r="17" spans="1:6" s="4" customFormat="1" ht="30.75" thickBot="1">
      <c r="A17" s="74" t="s">
        <v>108</v>
      </c>
      <c r="B17" s="10" t="s">
        <v>163</v>
      </c>
      <c r="C17" s="48">
        <v>1</v>
      </c>
      <c r="D17" s="79"/>
      <c r="E17" s="80">
        <f>$C$16-C17</f>
        <v>0</v>
      </c>
      <c r="F17" s="92"/>
    </row>
    <row r="18" spans="1:6" s="4" customFormat="1" ht="30.75" thickBot="1">
      <c r="A18" s="74" t="s">
        <v>7</v>
      </c>
      <c r="B18" s="10" t="s">
        <v>164</v>
      </c>
      <c r="C18" s="48">
        <v>0</v>
      </c>
      <c r="D18" s="80">
        <f>C18-(C20+C21+C19+C22)</f>
        <v>0</v>
      </c>
      <c r="E18" s="80">
        <f>$C$16-C18</f>
        <v>1</v>
      </c>
      <c r="F18" s="92"/>
    </row>
    <row r="19" spans="1:6" s="4" customFormat="1" ht="37.5" customHeight="1" thickBot="1">
      <c r="A19" s="7" t="s">
        <v>111</v>
      </c>
      <c r="B19" s="52" t="s">
        <v>165</v>
      </c>
      <c r="C19" s="48">
        <v>0</v>
      </c>
      <c r="D19" s="79"/>
      <c r="E19" s="101">
        <f>$C$18-C19</f>
        <v>0</v>
      </c>
      <c r="F19" s="92"/>
    </row>
    <row r="20" spans="1:6" s="4" customFormat="1" ht="21.75" customHeight="1" thickBot="1">
      <c r="A20" s="7" t="s">
        <v>113</v>
      </c>
      <c r="B20" s="50" t="s">
        <v>166</v>
      </c>
      <c r="C20" s="48">
        <v>0</v>
      </c>
      <c r="D20" s="79"/>
      <c r="E20" s="101">
        <f t="shared" ref="E20:E22" si="0">$C$18-C20</f>
        <v>0</v>
      </c>
      <c r="F20" s="92"/>
    </row>
    <row r="21" spans="1:6" s="4" customFormat="1" ht="75.75" thickBot="1">
      <c r="A21" s="7" t="s">
        <v>115</v>
      </c>
      <c r="B21" s="55" t="s">
        <v>167</v>
      </c>
      <c r="C21" s="48">
        <v>0</v>
      </c>
      <c r="D21" s="79"/>
      <c r="E21" s="101">
        <f t="shared" si="0"/>
        <v>0</v>
      </c>
      <c r="F21" s="92"/>
    </row>
    <row r="22" spans="1:6" s="4" customFormat="1" ht="60.75" thickBot="1">
      <c r="A22" s="7" t="s">
        <v>117</v>
      </c>
      <c r="B22" s="55" t="s">
        <v>168</v>
      </c>
      <c r="C22" s="48">
        <v>0</v>
      </c>
      <c r="D22" s="79"/>
      <c r="E22" s="101">
        <f t="shared" si="0"/>
        <v>0</v>
      </c>
      <c r="F22" s="93"/>
    </row>
    <row r="23" spans="1:6" s="4" customFormat="1" ht="30.75" thickBot="1">
      <c r="A23" s="74" t="s">
        <v>8</v>
      </c>
      <c r="B23" s="10" t="s">
        <v>169</v>
      </c>
      <c r="C23" s="48">
        <v>0</v>
      </c>
      <c r="D23" s="79"/>
      <c r="E23" s="80">
        <f>$C$16-C23</f>
        <v>1</v>
      </c>
      <c r="F23" s="92"/>
    </row>
    <row r="24" spans="1:6" s="4" customFormat="1" ht="30.75" thickBot="1">
      <c r="A24" s="74" t="s">
        <v>120</v>
      </c>
      <c r="B24" s="10" t="s">
        <v>170</v>
      </c>
      <c r="C24" s="48">
        <v>0</v>
      </c>
      <c r="D24" s="79"/>
      <c r="E24" s="80">
        <f t="shared" ref="E24:E26" si="1">$C$16-C24</f>
        <v>1</v>
      </c>
      <c r="F24" s="92"/>
    </row>
    <row r="25" spans="1:6" s="4" customFormat="1" ht="30.75" thickBot="1">
      <c r="A25" s="74" t="s">
        <v>122</v>
      </c>
      <c r="B25" s="10" t="s">
        <v>171</v>
      </c>
      <c r="C25" s="48">
        <v>0</v>
      </c>
      <c r="D25" s="79"/>
      <c r="E25" s="80">
        <f t="shared" si="1"/>
        <v>1</v>
      </c>
      <c r="F25" s="92"/>
    </row>
    <row r="26" spans="1:6" s="4" customFormat="1" ht="30.75" thickBot="1">
      <c r="A26" s="74" t="s">
        <v>124</v>
      </c>
      <c r="B26" s="10" t="s">
        <v>172</v>
      </c>
      <c r="C26" s="48">
        <v>0</v>
      </c>
      <c r="D26" s="79"/>
      <c r="E26" s="80">
        <f t="shared" si="1"/>
        <v>1</v>
      </c>
      <c r="F26" s="92"/>
    </row>
    <row r="27" spans="1:6" s="4" customFormat="1" ht="19.5" thickBot="1">
      <c r="A27" s="386" t="s">
        <v>126</v>
      </c>
      <c r="B27" s="387"/>
      <c r="C27" s="388"/>
      <c r="D27" s="79"/>
      <c r="E27" s="79"/>
      <c r="F27" s="92"/>
    </row>
    <row r="28" spans="1:6" s="4" customFormat="1" ht="29.25" customHeight="1" thickBot="1">
      <c r="A28" s="56">
        <v>1</v>
      </c>
      <c r="B28" s="381" t="s">
        <v>127</v>
      </c>
      <c r="C28" s="382"/>
      <c r="D28" s="83"/>
      <c r="E28" s="83"/>
      <c r="F28" s="117"/>
    </row>
    <row r="29" spans="1:6" ht="33.75" customHeight="1" thickBot="1">
      <c r="A29" s="7" t="s">
        <v>3</v>
      </c>
      <c r="B29" s="8" t="s">
        <v>128</v>
      </c>
      <c r="C29" s="118">
        <v>1</v>
      </c>
      <c r="D29" s="82">
        <f>C29-(C30+C31)</f>
        <v>0</v>
      </c>
      <c r="E29" s="83"/>
      <c r="F29" s="92"/>
    </row>
    <row r="30" spans="1:6" ht="50.25" customHeight="1" thickBot="1">
      <c r="A30" s="7" t="s">
        <v>4</v>
      </c>
      <c r="B30" s="119" t="s">
        <v>129</v>
      </c>
      <c r="C30" s="120">
        <v>1</v>
      </c>
      <c r="D30" s="83"/>
      <c r="E30" s="83"/>
      <c r="F30" s="92"/>
    </row>
    <row r="31" spans="1:6" ht="60.75" thickBot="1">
      <c r="A31" s="7" t="s">
        <v>5</v>
      </c>
      <c r="B31" s="8" t="s">
        <v>130</v>
      </c>
      <c r="C31" s="118">
        <v>0</v>
      </c>
      <c r="D31" s="83"/>
      <c r="E31" s="83"/>
      <c r="F31" s="92"/>
    </row>
    <row r="32" spans="1:6" s="4" customFormat="1" ht="29.25" customHeight="1" thickBot="1">
      <c r="A32" s="56">
        <v>2</v>
      </c>
      <c r="B32" s="381" t="s">
        <v>131</v>
      </c>
      <c r="C32" s="382"/>
      <c r="D32" s="83"/>
      <c r="E32" s="83"/>
      <c r="F32" s="117"/>
    </row>
    <row r="33" spans="1:6" ht="30.75" thickBot="1">
      <c r="A33" s="7" t="s">
        <v>6</v>
      </c>
      <c r="B33" s="8" t="s">
        <v>132</v>
      </c>
      <c r="C33" s="118">
        <v>3</v>
      </c>
      <c r="D33" s="82">
        <f>C33-(C35+C34)</f>
        <v>0</v>
      </c>
      <c r="E33" s="83"/>
      <c r="F33" s="92"/>
    </row>
    <row r="34" spans="1:6" ht="45.75" thickBot="1">
      <c r="A34" s="7" t="s">
        <v>7</v>
      </c>
      <c r="B34" s="119" t="s">
        <v>133</v>
      </c>
      <c r="C34" s="120">
        <v>3</v>
      </c>
      <c r="D34" s="83"/>
      <c r="E34" s="83"/>
      <c r="F34" s="92"/>
    </row>
    <row r="35" spans="1:6" ht="60.75" thickBot="1">
      <c r="A35" s="7" t="s">
        <v>8</v>
      </c>
      <c r="B35" s="8" t="s">
        <v>134</v>
      </c>
      <c r="C35" s="118">
        <v>0</v>
      </c>
      <c r="D35" s="83"/>
      <c r="E35" s="83"/>
      <c r="F35" s="92"/>
    </row>
    <row r="36" spans="1:6" s="4" customFormat="1" ht="28.5" customHeight="1" thickBot="1">
      <c r="A36" s="56">
        <v>3</v>
      </c>
      <c r="B36" s="381" t="s">
        <v>135</v>
      </c>
      <c r="C36" s="382"/>
      <c r="D36" s="83"/>
      <c r="E36" s="83"/>
      <c r="F36" s="117"/>
    </row>
    <row r="37" spans="1:6" ht="30.75" thickBot="1">
      <c r="A37" s="9" t="s">
        <v>9</v>
      </c>
      <c r="B37" s="10" t="s">
        <v>136</v>
      </c>
      <c r="C37" s="121">
        <v>9</v>
      </c>
      <c r="D37" s="86">
        <f>C37-SUM(C39:C49)</f>
        <v>0</v>
      </c>
      <c r="E37" s="122">
        <f>C37-(C50+C63)</f>
        <v>0</v>
      </c>
      <c r="F37" s="92"/>
    </row>
    <row r="38" spans="1:6" ht="15.75" thickBot="1">
      <c r="A38" s="11"/>
      <c r="B38" s="390" t="s">
        <v>10</v>
      </c>
      <c r="C38" s="391"/>
      <c r="D38" s="85"/>
      <c r="E38" s="83"/>
      <c r="F38" s="92"/>
    </row>
    <row r="39" spans="1:6" ht="16.5" thickBot="1">
      <c r="A39" s="7" t="s">
        <v>77</v>
      </c>
      <c r="B39" s="8" t="s">
        <v>12</v>
      </c>
      <c r="C39" s="118">
        <v>1</v>
      </c>
      <c r="D39" s="82">
        <f>C39-(C52+C65)</f>
        <v>0</v>
      </c>
      <c r="E39" s="83"/>
      <c r="F39" s="92"/>
    </row>
    <row r="40" spans="1:6" ht="16.5" thickBot="1">
      <c r="A40" s="7" t="s">
        <v>78</v>
      </c>
      <c r="B40" s="8" t="s">
        <v>14</v>
      </c>
      <c r="C40" s="118">
        <v>0</v>
      </c>
      <c r="D40" s="82">
        <f t="shared" ref="D40:D49" si="2">C40-(C53+C66)</f>
        <v>0</v>
      </c>
      <c r="E40" s="83"/>
      <c r="F40" s="92"/>
    </row>
    <row r="41" spans="1:6" ht="16.5" thickBot="1">
      <c r="A41" s="7" t="s">
        <v>79</v>
      </c>
      <c r="B41" s="8" t="s">
        <v>16</v>
      </c>
      <c r="C41" s="118">
        <v>1</v>
      </c>
      <c r="D41" s="82">
        <f t="shared" si="2"/>
        <v>0</v>
      </c>
      <c r="E41" s="83"/>
      <c r="F41" s="92"/>
    </row>
    <row r="42" spans="1:6" ht="16.5" thickBot="1">
      <c r="A42" s="7" t="s">
        <v>80</v>
      </c>
      <c r="B42" s="8" t="s">
        <v>18</v>
      </c>
      <c r="C42" s="118">
        <v>1</v>
      </c>
      <c r="D42" s="82">
        <f t="shared" si="2"/>
        <v>0</v>
      </c>
      <c r="E42" s="83"/>
      <c r="F42" s="92"/>
    </row>
    <row r="43" spans="1:6" ht="16.5" thickBot="1">
      <c r="A43" s="7" t="s">
        <v>81</v>
      </c>
      <c r="B43" s="8" t="s">
        <v>20</v>
      </c>
      <c r="C43" s="118">
        <v>1</v>
      </c>
      <c r="D43" s="82">
        <f t="shared" si="2"/>
        <v>0</v>
      </c>
      <c r="E43" s="83"/>
      <c r="F43" s="92"/>
    </row>
    <row r="44" spans="1:6" ht="16.5" thickBot="1">
      <c r="A44" s="7" t="s">
        <v>82</v>
      </c>
      <c r="B44" s="8" t="s">
        <v>22</v>
      </c>
      <c r="C44" s="118">
        <v>1</v>
      </c>
      <c r="D44" s="82">
        <f t="shared" si="2"/>
        <v>0</v>
      </c>
      <c r="E44" s="83"/>
      <c r="F44" s="92"/>
    </row>
    <row r="45" spans="1:6" ht="16.5" thickBot="1">
      <c r="A45" s="7" t="s">
        <v>83</v>
      </c>
      <c r="B45" s="8" t="s">
        <v>24</v>
      </c>
      <c r="C45" s="118">
        <v>1</v>
      </c>
      <c r="D45" s="82">
        <f t="shared" si="2"/>
        <v>0</v>
      </c>
      <c r="E45" s="83"/>
      <c r="F45" s="92"/>
    </row>
    <row r="46" spans="1:6" ht="16.5" thickBot="1">
      <c r="A46" s="7" t="s">
        <v>84</v>
      </c>
      <c r="B46" s="8" t="s">
        <v>26</v>
      </c>
      <c r="C46" s="118">
        <v>1</v>
      </c>
      <c r="D46" s="82">
        <f t="shared" si="2"/>
        <v>0</v>
      </c>
      <c r="E46" s="83"/>
      <c r="F46" s="92"/>
    </row>
    <row r="47" spans="1:6" ht="16.5" thickBot="1">
      <c r="A47" s="7" t="s">
        <v>85</v>
      </c>
      <c r="B47" s="8" t="s">
        <v>28</v>
      </c>
      <c r="C47" s="118">
        <v>1</v>
      </c>
      <c r="D47" s="82">
        <f t="shared" si="2"/>
        <v>0</v>
      </c>
      <c r="E47" s="83"/>
      <c r="F47" s="92"/>
    </row>
    <row r="48" spans="1:6" ht="16.5" thickBot="1">
      <c r="A48" s="123" t="s">
        <v>173</v>
      </c>
      <c r="B48" s="8" t="s">
        <v>30</v>
      </c>
      <c r="C48" s="118">
        <v>0</v>
      </c>
      <c r="D48" s="82">
        <f t="shared" si="2"/>
        <v>0</v>
      </c>
      <c r="E48" s="83"/>
      <c r="F48" s="92"/>
    </row>
    <row r="49" spans="1:6" ht="16.5" thickBot="1">
      <c r="A49" s="123" t="s">
        <v>174</v>
      </c>
      <c r="B49" s="8" t="s">
        <v>32</v>
      </c>
      <c r="C49" s="118">
        <v>1</v>
      </c>
      <c r="D49" s="82">
        <f t="shared" si="2"/>
        <v>0</v>
      </c>
      <c r="E49" s="83"/>
      <c r="F49" s="92"/>
    </row>
    <row r="50" spans="1:6" ht="45.75" thickBot="1">
      <c r="A50" s="9" t="s">
        <v>33</v>
      </c>
      <c r="B50" s="10" t="s">
        <v>137</v>
      </c>
      <c r="C50" s="121">
        <v>7</v>
      </c>
      <c r="D50" s="86">
        <f>C50-SUM(C52:C62)</f>
        <v>0</v>
      </c>
      <c r="E50" s="83"/>
      <c r="F50" s="92"/>
    </row>
    <row r="51" spans="1:6" ht="15.75" thickBot="1">
      <c r="A51" s="11"/>
      <c r="B51" s="384" t="s">
        <v>10</v>
      </c>
      <c r="C51" s="385"/>
      <c r="D51" s="83"/>
      <c r="E51" s="83"/>
      <c r="F51" s="92"/>
    </row>
    <row r="52" spans="1:6" ht="16.5" thickBot="1">
      <c r="A52" s="7" t="s">
        <v>11</v>
      </c>
      <c r="B52" s="8" t="s">
        <v>12</v>
      </c>
      <c r="C52" s="118">
        <v>1</v>
      </c>
      <c r="D52" s="83"/>
      <c r="E52" s="83"/>
      <c r="F52" s="92"/>
    </row>
    <row r="53" spans="1:6" ht="16.5" thickBot="1">
      <c r="A53" s="7" t="s">
        <v>13</v>
      </c>
      <c r="B53" s="8" t="s">
        <v>14</v>
      </c>
      <c r="C53" s="118">
        <v>0</v>
      </c>
      <c r="D53" s="83"/>
      <c r="E53" s="83"/>
      <c r="F53" s="92"/>
    </row>
    <row r="54" spans="1:6" ht="16.5" thickBot="1">
      <c r="A54" s="7" t="s">
        <v>15</v>
      </c>
      <c r="B54" s="8" t="s">
        <v>16</v>
      </c>
      <c r="C54" s="118">
        <v>1</v>
      </c>
      <c r="D54" s="83"/>
      <c r="E54" s="83"/>
      <c r="F54" s="92"/>
    </row>
    <row r="55" spans="1:6" ht="16.5" thickBot="1">
      <c r="A55" s="7" t="s">
        <v>17</v>
      </c>
      <c r="B55" s="8" t="s">
        <v>18</v>
      </c>
      <c r="C55" s="118">
        <v>1</v>
      </c>
      <c r="D55" s="83"/>
      <c r="E55" s="83"/>
      <c r="F55" s="92"/>
    </row>
    <row r="56" spans="1:6" ht="16.5" thickBot="1">
      <c r="A56" s="7" t="s">
        <v>19</v>
      </c>
      <c r="B56" s="8" t="s">
        <v>20</v>
      </c>
      <c r="C56" s="118">
        <v>1</v>
      </c>
      <c r="D56" s="83"/>
      <c r="E56" s="83"/>
      <c r="F56" s="92"/>
    </row>
    <row r="57" spans="1:6" ht="16.5" thickBot="1">
      <c r="A57" s="7" t="s">
        <v>21</v>
      </c>
      <c r="B57" s="8" t="s">
        <v>22</v>
      </c>
      <c r="C57" s="118">
        <v>1</v>
      </c>
      <c r="D57" s="83"/>
      <c r="E57" s="83"/>
      <c r="F57" s="92"/>
    </row>
    <row r="58" spans="1:6" ht="16.5" thickBot="1">
      <c r="A58" s="7" t="s">
        <v>23</v>
      </c>
      <c r="B58" s="8" t="s">
        <v>24</v>
      </c>
      <c r="C58" s="118">
        <v>1</v>
      </c>
      <c r="D58" s="83"/>
      <c r="E58" s="83"/>
      <c r="F58" s="92"/>
    </row>
    <row r="59" spans="1:6" ht="16.5" thickBot="1">
      <c r="A59" s="7" t="s">
        <v>25</v>
      </c>
      <c r="B59" s="8" t="s">
        <v>26</v>
      </c>
      <c r="C59" s="118">
        <v>0</v>
      </c>
      <c r="D59" s="83"/>
      <c r="E59" s="83"/>
      <c r="F59" s="92"/>
    </row>
    <row r="60" spans="1:6" ht="16.5" thickBot="1">
      <c r="A60" s="7" t="s">
        <v>27</v>
      </c>
      <c r="B60" s="8" t="s">
        <v>28</v>
      </c>
      <c r="C60" s="118">
        <v>1</v>
      </c>
      <c r="D60" s="83"/>
      <c r="E60" s="83"/>
      <c r="F60" s="92"/>
    </row>
    <row r="61" spans="1:6" ht="16.5" thickBot="1">
      <c r="A61" s="7" t="s">
        <v>29</v>
      </c>
      <c r="B61" s="8" t="s">
        <v>30</v>
      </c>
      <c r="C61" s="118">
        <v>0</v>
      </c>
      <c r="D61" s="83"/>
      <c r="E61" s="83"/>
      <c r="F61" s="92"/>
    </row>
    <row r="62" spans="1:6" ht="16.5" thickBot="1">
      <c r="A62" s="7" t="s">
        <v>31</v>
      </c>
      <c r="B62" s="8" t="s">
        <v>32</v>
      </c>
      <c r="C62" s="118">
        <v>0</v>
      </c>
      <c r="D62" s="83"/>
      <c r="E62" s="83"/>
      <c r="F62" s="92"/>
    </row>
    <row r="63" spans="1:6" ht="60.75" thickBot="1">
      <c r="A63" s="9" t="s">
        <v>34</v>
      </c>
      <c r="B63" s="10" t="s">
        <v>138</v>
      </c>
      <c r="C63" s="121">
        <v>2</v>
      </c>
      <c r="D63" s="86">
        <f>C63-SUM(C65:C75)</f>
        <v>0</v>
      </c>
      <c r="E63" s="83"/>
      <c r="F63" s="92"/>
    </row>
    <row r="64" spans="1:6" ht="15.75" thickBot="1">
      <c r="A64" s="11"/>
      <c r="B64" s="384" t="s">
        <v>10</v>
      </c>
      <c r="C64" s="385"/>
      <c r="D64" s="83"/>
      <c r="E64" s="83"/>
      <c r="F64" s="92"/>
    </row>
    <row r="65" spans="1:6" ht="16.5" thickBot="1">
      <c r="A65" s="7" t="s">
        <v>35</v>
      </c>
      <c r="B65" s="8" t="s">
        <v>12</v>
      </c>
      <c r="C65" s="118"/>
      <c r="D65" s="83"/>
      <c r="E65" s="83"/>
      <c r="F65" s="92"/>
    </row>
    <row r="66" spans="1:6" ht="16.5" thickBot="1">
      <c r="A66" s="7" t="s">
        <v>36</v>
      </c>
      <c r="B66" s="8" t="s">
        <v>14</v>
      </c>
      <c r="C66" s="118"/>
      <c r="D66" s="83"/>
      <c r="E66" s="83"/>
      <c r="F66" s="92"/>
    </row>
    <row r="67" spans="1:6" ht="16.5" thickBot="1">
      <c r="A67" s="7" t="s">
        <v>37</v>
      </c>
      <c r="B67" s="8" t="s">
        <v>16</v>
      </c>
      <c r="C67" s="118"/>
      <c r="D67" s="83"/>
      <c r="E67" s="83"/>
      <c r="F67" s="92"/>
    </row>
    <row r="68" spans="1:6" ht="16.5" thickBot="1">
      <c r="A68" s="7" t="s">
        <v>38</v>
      </c>
      <c r="B68" s="8" t="s">
        <v>18</v>
      </c>
      <c r="C68" s="118"/>
      <c r="D68" s="83"/>
      <c r="E68" s="83"/>
      <c r="F68" s="92"/>
    </row>
    <row r="69" spans="1:6" ht="16.5" thickBot="1">
      <c r="A69" s="7" t="s">
        <v>39</v>
      </c>
      <c r="B69" s="8" t="s">
        <v>20</v>
      </c>
      <c r="C69" s="118"/>
      <c r="D69" s="83"/>
      <c r="E69" s="83"/>
      <c r="F69" s="92"/>
    </row>
    <row r="70" spans="1:6" ht="16.5" thickBot="1">
      <c r="A70" s="7" t="s">
        <v>40</v>
      </c>
      <c r="B70" s="8" t="s">
        <v>22</v>
      </c>
      <c r="C70" s="118"/>
      <c r="D70" s="83"/>
      <c r="E70" s="83"/>
      <c r="F70" s="92"/>
    </row>
    <row r="71" spans="1:6" ht="16.5" thickBot="1">
      <c r="A71" s="7" t="s">
        <v>41</v>
      </c>
      <c r="B71" s="8" t="s">
        <v>24</v>
      </c>
      <c r="C71" s="118"/>
      <c r="D71" s="83"/>
      <c r="E71" s="83"/>
      <c r="F71" s="92"/>
    </row>
    <row r="72" spans="1:6" ht="16.5" thickBot="1">
      <c r="A72" s="7" t="s">
        <v>42</v>
      </c>
      <c r="B72" s="8" t="s">
        <v>26</v>
      </c>
      <c r="C72" s="118">
        <v>1</v>
      </c>
      <c r="D72" s="83"/>
      <c r="E72" s="83"/>
      <c r="F72" s="92"/>
    </row>
    <row r="73" spans="1:6" ht="16.5" thickBot="1">
      <c r="A73" s="7" t="s">
        <v>43</v>
      </c>
      <c r="B73" s="8" t="s">
        <v>28</v>
      </c>
      <c r="C73" s="118"/>
      <c r="D73" s="83"/>
      <c r="E73" s="83"/>
      <c r="F73" s="92"/>
    </row>
    <row r="74" spans="1:6" ht="16.5" thickBot="1">
      <c r="A74" s="7" t="s">
        <v>44</v>
      </c>
      <c r="B74" s="8" t="s">
        <v>30</v>
      </c>
      <c r="C74" s="118"/>
      <c r="D74" s="83"/>
      <c r="E74" s="83"/>
      <c r="F74" s="92"/>
    </row>
    <row r="75" spans="1:6" ht="16.5" thickBot="1">
      <c r="A75" s="7" t="s">
        <v>45</v>
      </c>
      <c r="B75" s="8" t="s">
        <v>32</v>
      </c>
      <c r="C75" s="118">
        <v>1</v>
      </c>
      <c r="D75" s="83"/>
      <c r="E75" s="83"/>
      <c r="F75" s="92"/>
    </row>
    <row r="76" spans="1:6" ht="46.5" customHeight="1" thickBot="1">
      <c r="A76" s="56">
        <v>4</v>
      </c>
      <c r="B76" s="381" t="s">
        <v>46</v>
      </c>
      <c r="C76" s="382"/>
      <c r="D76" s="83"/>
      <c r="E76" s="83"/>
      <c r="F76" s="92"/>
    </row>
    <row r="77" spans="1:6" ht="45.75" thickBot="1">
      <c r="A77" s="7" t="s">
        <v>47</v>
      </c>
      <c r="B77" s="8" t="s">
        <v>48</v>
      </c>
      <c r="C77" s="118">
        <v>3</v>
      </c>
      <c r="D77" s="82">
        <f>C77-(C78+C79)</f>
        <v>0</v>
      </c>
      <c r="E77" s="83"/>
      <c r="F77" s="92"/>
    </row>
    <row r="78" spans="1:6" ht="60.75" thickBot="1">
      <c r="A78" s="7" t="s">
        <v>49</v>
      </c>
      <c r="B78" s="8" t="s">
        <v>139</v>
      </c>
      <c r="C78" s="118">
        <v>3</v>
      </c>
      <c r="D78" s="83"/>
      <c r="E78" s="83"/>
      <c r="F78" s="92"/>
    </row>
    <row r="79" spans="1:6" ht="75.75" customHeight="1" thickBot="1">
      <c r="A79" s="7" t="s">
        <v>50</v>
      </c>
      <c r="B79" s="8" t="s">
        <v>140</v>
      </c>
      <c r="C79" s="118"/>
      <c r="D79" s="83"/>
      <c r="E79" s="83"/>
      <c r="F79" s="92"/>
    </row>
    <row r="80" spans="1:6" ht="44.25" customHeight="1" thickBot="1">
      <c r="A80" s="56" t="s">
        <v>141</v>
      </c>
      <c r="B80" s="381" t="s">
        <v>142</v>
      </c>
      <c r="C80" s="382"/>
      <c r="D80" s="83"/>
      <c r="E80" s="83"/>
      <c r="F80" s="92"/>
    </row>
    <row r="81" spans="1:6" ht="60.75" thickBot="1">
      <c r="A81" s="7" t="s">
        <v>143</v>
      </c>
      <c r="B81" s="8" t="s">
        <v>175</v>
      </c>
      <c r="C81" s="118">
        <v>15</v>
      </c>
      <c r="D81" s="124"/>
      <c r="E81" s="124"/>
      <c r="F81" s="125"/>
    </row>
  </sheetData>
  <sheetProtection sheet="1" selectLockedCells="1"/>
  <mergeCells count="11">
    <mergeCell ref="B38:C38"/>
    <mergeCell ref="B51:C51"/>
    <mergeCell ref="B64:C64"/>
    <mergeCell ref="B76:C76"/>
    <mergeCell ref="B80:C80"/>
    <mergeCell ref="B36:C36"/>
    <mergeCell ref="A2:C2"/>
    <mergeCell ref="A6:C6"/>
    <mergeCell ref="A27:C27"/>
    <mergeCell ref="B28:C28"/>
    <mergeCell ref="B32:C32"/>
  </mergeCells>
  <conditionalFormatting sqref="D29">
    <cfRule type="cellIs" dxfId="155" priority="31" operator="lessThan">
      <formula>0</formula>
    </cfRule>
    <cfRule type="cellIs" dxfId="154" priority="32" operator="greaterThan">
      <formula>0</formula>
    </cfRule>
  </conditionalFormatting>
  <conditionalFormatting sqref="D33">
    <cfRule type="cellIs" dxfId="153" priority="29" operator="lessThan">
      <formula>0</formula>
    </cfRule>
    <cfRule type="cellIs" dxfId="152" priority="30" operator="greaterThan">
      <formula>0</formula>
    </cfRule>
  </conditionalFormatting>
  <conditionalFormatting sqref="D77">
    <cfRule type="cellIs" dxfId="151" priority="27" operator="lessThan">
      <formula>0</formula>
    </cfRule>
    <cfRule type="cellIs" dxfId="150" priority="28" operator="greaterThan">
      <formula>0</formula>
    </cfRule>
  </conditionalFormatting>
  <conditionalFormatting sqref="D39:D49">
    <cfRule type="cellIs" dxfId="149" priority="25" operator="lessThan">
      <formula>0</formula>
    </cfRule>
    <cfRule type="cellIs" dxfId="148" priority="26" operator="greaterThan">
      <formula>0</formula>
    </cfRule>
  </conditionalFormatting>
  <conditionalFormatting sqref="D37">
    <cfRule type="cellIs" dxfId="147" priority="24" operator="greaterThan">
      <formula>0</formula>
    </cfRule>
  </conditionalFormatting>
  <conditionalFormatting sqref="E37">
    <cfRule type="cellIs" dxfId="146" priority="22" operator="lessThan">
      <formula>0</formula>
    </cfRule>
    <cfRule type="cellIs" dxfId="145" priority="23" operator="greaterThan">
      <formula>0</formula>
    </cfRule>
  </conditionalFormatting>
  <conditionalFormatting sqref="D50">
    <cfRule type="cellIs" dxfId="144" priority="21" operator="greaterThan">
      <formula>0</formula>
    </cfRule>
  </conditionalFormatting>
  <conditionalFormatting sqref="D63">
    <cfRule type="cellIs" dxfId="143" priority="20" operator="greaterThan">
      <formula>0</formula>
    </cfRule>
  </conditionalFormatting>
  <conditionalFormatting sqref="D7">
    <cfRule type="cellIs" dxfId="142" priority="18" operator="lessThan">
      <formula>0</formula>
    </cfRule>
    <cfRule type="cellIs" dxfId="141" priority="19" operator="greaterThan">
      <formula>0</formula>
    </cfRule>
  </conditionalFormatting>
  <conditionalFormatting sqref="D9">
    <cfRule type="cellIs" dxfId="140" priority="16" operator="lessThan">
      <formula>0</formula>
    </cfRule>
    <cfRule type="cellIs" dxfId="139" priority="17" operator="greaterThan">
      <formula>0</formula>
    </cfRule>
  </conditionalFormatting>
  <conditionalFormatting sqref="E8">
    <cfRule type="cellIs" dxfId="138" priority="15" operator="lessThan">
      <formula>0</formula>
    </cfRule>
  </conditionalFormatting>
  <conditionalFormatting sqref="E17">
    <cfRule type="cellIs" dxfId="137" priority="14" operator="lessThan">
      <formula>0</formula>
    </cfRule>
  </conditionalFormatting>
  <conditionalFormatting sqref="E10:E12">
    <cfRule type="cellIs" dxfId="136" priority="13" operator="lessThan">
      <formula>0</formula>
    </cfRule>
  </conditionalFormatting>
  <conditionalFormatting sqref="E13">
    <cfRule type="cellIs" dxfId="135" priority="12" operator="lessThan">
      <formula>0</formula>
    </cfRule>
  </conditionalFormatting>
  <conditionalFormatting sqref="E14">
    <cfRule type="cellIs" dxfId="134" priority="11" operator="lessThan">
      <formula>0</formula>
    </cfRule>
  </conditionalFormatting>
  <conditionalFormatting sqref="E15">
    <cfRule type="cellIs" dxfId="133" priority="10" operator="lessThan">
      <formula>0</formula>
    </cfRule>
  </conditionalFormatting>
  <conditionalFormatting sqref="E9">
    <cfRule type="cellIs" dxfId="132" priority="9" operator="lessThan">
      <formula>0</formula>
    </cfRule>
  </conditionalFormatting>
  <conditionalFormatting sqref="D16">
    <cfRule type="cellIs" dxfId="131" priority="7" operator="lessThan">
      <formula>0</formula>
    </cfRule>
    <cfRule type="cellIs" dxfId="130" priority="8" operator="greaterThan">
      <formula>0</formula>
    </cfRule>
  </conditionalFormatting>
  <conditionalFormatting sqref="D18">
    <cfRule type="cellIs" dxfId="129" priority="5" operator="lessThan">
      <formula>0</formula>
    </cfRule>
    <cfRule type="cellIs" dxfId="128" priority="6" operator="greaterThan">
      <formula>0</formula>
    </cfRule>
  </conditionalFormatting>
  <conditionalFormatting sqref="E19:E22">
    <cfRule type="cellIs" dxfId="127" priority="4" operator="lessThan">
      <formula>0</formula>
    </cfRule>
  </conditionalFormatting>
  <conditionalFormatting sqref="E18">
    <cfRule type="cellIs" dxfId="126" priority="3" operator="lessThan">
      <formula>0</formula>
    </cfRule>
  </conditionalFormatting>
  <conditionalFormatting sqref="E23">
    <cfRule type="cellIs" dxfId="125" priority="2" operator="lessThan">
      <formula>0</formula>
    </cfRule>
  </conditionalFormatting>
  <conditionalFormatting sqref="E24:E26">
    <cfRule type="cellIs" dxfId="124" priority="1" operator="lessThan">
      <formula>0</formula>
    </cfRule>
  </conditionalFormatting>
  <dataValidations count="1">
    <dataValidation type="list" allowBlank="1" showInputMessage="1" showErrorMessage="1" sqref="C7:C26">
      <formula1>"1,0"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pane xSplit="1" ySplit="5" topLeftCell="B12" activePane="bottomRight" state="frozen"/>
      <selection pane="topRight" activeCell="B1" sqref="B1"/>
      <selection pane="bottomLeft" activeCell="A2" sqref="A2"/>
      <selection pane="bottomRight" activeCell="C50" sqref="C50"/>
    </sheetView>
  </sheetViews>
  <sheetFormatPr defaultColWidth="9.140625" defaultRowHeight="15"/>
  <cols>
    <col min="1" max="1" width="7.5703125" style="126" customWidth="1"/>
    <col min="2" max="2" width="72.85546875" style="127" customWidth="1"/>
    <col min="3" max="3" width="9.140625" style="13"/>
    <col min="4" max="4" width="10.5703125" style="128" customWidth="1"/>
    <col min="5" max="5" width="10.7109375" style="128" customWidth="1"/>
    <col min="6" max="6" width="47.28515625" style="6" customWidth="1"/>
    <col min="7" max="16384" width="9.140625" style="6"/>
  </cols>
  <sheetData>
    <row r="1" spans="1:6" s="106" customFormat="1" ht="18.75">
      <c r="A1" s="104" t="s">
        <v>151</v>
      </c>
      <c r="B1" s="105"/>
      <c r="D1" s="107"/>
      <c r="E1" s="107"/>
    </row>
    <row r="2" spans="1:6" s="106" customFormat="1">
      <c r="A2" s="389" t="s">
        <v>201</v>
      </c>
      <c r="B2" s="389"/>
      <c r="C2" s="389"/>
      <c r="D2" s="107"/>
      <c r="E2" s="107"/>
    </row>
    <row r="3" spans="1:6" s="106" customFormat="1">
      <c r="A3" s="108"/>
      <c r="B3" s="109"/>
      <c r="D3" s="107"/>
      <c r="E3" s="107"/>
    </row>
    <row r="4" spans="1:6" s="106" customFormat="1" ht="15.75" thickBot="1">
      <c r="A4" s="108"/>
      <c r="B4" s="109"/>
      <c r="D4" s="107"/>
      <c r="E4" s="107"/>
    </row>
    <row r="5" spans="1:6" s="116" customFormat="1" ht="29.25" thickBot="1">
      <c r="A5" s="110" t="s">
        <v>0</v>
      </c>
      <c r="B5" s="111" t="s">
        <v>1</v>
      </c>
      <c r="C5" s="112" t="s">
        <v>2</v>
      </c>
      <c r="D5" s="113" t="s">
        <v>74</v>
      </c>
      <c r="E5" s="114" t="s">
        <v>75</v>
      </c>
      <c r="F5" s="115" t="s">
        <v>76</v>
      </c>
    </row>
    <row r="6" spans="1:6" s="4" customFormat="1" ht="21" customHeight="1" thickBot="1">
      <c r="A6" s="386" t="s">
        <v>88</v>
      </c>
      <c r="B6" s="387"/>
      <c r="C6" s="388"/>
      <c r="D6" s="79"/>
      <c r="E6" s="79"/>
      <c r="F6" s="91"/>
    </row>
    <row r="7" spans="1:6" s="4" customFormat="1" ht="27.75" thickBot="1">
      <c r="A7" s="46">
        <v>1</v>
      </c>
      <c r="B7" s="47" t="s">
        <v>153</v>
      </c>
      <c r="C7" s="48">
        <v>1</v>
      </c>
      <c r="D7" s="82">
        <f>C7-(C9+C8)</f>
        <v>0</v>
      </c>
      <c r="E7" s="79"/>
      <c r="F7" s="92"/>
    </row>
    <row r="8" spans="1:6" s="4" customFormat="1" ht="30.75" thickBot="1">
      <c r="A8" s="74" t="s">
        <v>90</v>
      </c>
      <c r="B8" s="10" t="s">
        <v>154</v>
      </c>
      <c r="C8" s="48">
        <v>1</v>
      </c>
      <c r="D8" s="79"/>
      <c r="E8" s="80">
        <f>$C$7-C8</f>
        <v>0</v>
      </c>
      <c r="F8" s="92"/>
    </row>
    <row r="9" spans="1:6" s="4" customFormat="1" ht="54" customHeight="1" thickBot="1">
      <c r="A9" s="74" t="s">
        <v>92</v>
      </c>
      <c r="B9" s="10" t="s">
        <v>155</v>
      </c>
      <c r="C9" s="48"/>
      <c r="D9" s="80">
        <f>C9-(C11+C12+C10)</f>
        <v>0</v>
      </c>
      <c r="E9" s="80">
        <f>$C$7-C9</f>
        <v>1</v>
      </c>
      <c r="F9" s="92"/>
    </row>
    <row r="10" spans="1:6" s="4" customFormat="1" ht="33.75" customHeight="1" thickBot="1">
      <c r="A10" s="49" t="s">
        <v>94</v>
      </c>
      <c r="B10" s="50" t="s">
        <v>156</v>
      </c>
      <c r="C10" s="48"/>
      <c r="D10" s="79"/>
      <c r="E10" s="101">
        <f>$C$9-C10</f>
        <v>0</v>
      </c>
      <c r="F10" s="92"/>
    </row>
    <row r="11" spans="1:6" s="4" customFormat="1" ht="83.25" customHeight="1" thickBot="1">
      <c r="A11" s="51" t="s">
        <v>96</v>
      </c>
      <c r="B11" s="52" t="s">
        <v>157</v>
      </c>
      <c r="C11" s="48"/>
      <c r="D11" s="79"/>
      <c r="E11" s="101">
        <f>$C$9-C11</f>
        <v>0</v>
      </c>
      <c r="F11" s="92"/>
    </row>
    <row r="12" spans="1:6" s="4" customFormat="1" ht="66.75" customHeight="1" thickBot="1">
      <c r="A12" s="53" t="s">
        <v>98</v>
      </c>
      <c r="B12" s="50" t="s">
        <v>158</v>
      </c>
      <c r="C12" s="48"/>
      <c r="D12" s="79"/>
      <c r="E12" s="101">
        <f>$C$9-C12</f>
        <v>0</v>
      </c>
      <c r="F12" s="93"/>
    </row>
    <row r="13" spans="1:6" s="4" customFormat="1" ht="30.75" thickBot="1">
      <c r="A13" s="74" t="s">
        <v>100</v>
      </c>
      <c r="B13" s="10" t="s">
        <v>159</v>
      </c>
      <c r="C13" s="48">
        <v>1</v>
      </c>
      <c r="D13" s="79"/>
      <c r="E13" s="80">
        <f>$C$7-C13</f>
        <v>0</v>
      </c>
      <c r="F13" s="92"/>
    </row>
    <row r="14" spans="1:6" s="4" customFormat="1" ht="30.75" thickBot="1">
      <c r="A14" s="74" t="s">
        <v>102</v>
      </c>
      <c r="B14" s="10" t="s">
        <v>160</v>
      </c>
      <c r="C14" s="48">
        <v>1</v>
      </c>
      <c r="D14" s="79"/>
      <c r="E14" s="80">
        <f>$C$7-C14</f>
        <v>0</v>
      </c>
      <c r="F14" s="92"/>
    </row>
    <row r="15" spans="1:6" s="4" customFormat="1" ht="30.75" thickBot="1">
      <c r="A15" s="74" t="s">
        <v>104</v>
      </c>
      <c r="B15" s="10" t="s">
        <v>161</v>
      </c>
      <c r="C15" s="48">
        <v>1</v>
      </c>
      <c r="D15" s="79"/>
      <c r="E15" s="80">
        <f>$C$7-C15</f>
        <v>0</v>
      </c>
      <c r="F15" s="92"/>
    </row>
    <row r="16" spans="1:6" s="4" customFormat="1" ht="41.25" thickBot="1">
      <c r="A16" s="46" t="s">
        <v>106</v>
      </c>
      <c r="B16" s="54" t="s">
        <v>162</v>
      </c>
      <c r="C16" s="48">
        <v>1</v>
      </c>
      <c r="D16" s="82">
        <f>C16-(C18+C17)</f>
        <v>0</v>
      </c>
      <c r="E16" s="79"/>
      <c r="F16" s="92"/>
    </row>
    <row r="17" spans="1:6" s="4" customFormat="1" ht="30.75" thickBot="1">
      <c r="A17" s="74" t="s">
        <v>108</v>
      </c>
      <c r="B17" s="10" t="s">
        <v>163</v>
      </c>
      <c r="C17" s="48">
        <v>1</v>
      </c>
      <c r="D17" s="79"/>
      <c r="E17" s="80">
        <f>$C$16-C17</f>
        <v>0</v>
      </c>
      <c r="F17" s="92"/>
    </row>
    <row r="18" spans="1:6" s="4" customFormat="1" ht="30.75" thickBot="1">
      <c r="A18" s="74" t="s">
        <v>7</v>
      </c>
      <c r="B18" s="10" t="s">
        <v>164</v>
      </c>
      <c r="C18" s="48"/>
      <c r="D18" s="80">
        <f>C18-(C20+C21+C19+C22)</f>
        <v>0</v>
      </c>
      <c r="E18" s="80">
        <f>$C$16-C18</f>
        <v>1</v>
      </c>
      <c r="F18" s="92"/>
    </row>
    <row r="19" spans="1:6" s="4" customFormat="1" ht="37.5" customHeight="1" thickBot="1">
      <c r="A19" s="7" t="s">
        <v>111</v>
      </c>
      <c r="B19" s="52" t="s">
        <v>165</v>
      </c>
      <c r="C19" s="48"/>
      <c r="D19" s="79"/>
      <c r="E19" s="101">
        <f>$C$18-C19</f>
        <v>0</v>
      </c>
      <c r="F19" s="92"/>
    </row>
    <row r="20" spans="1:6" s="4" customFormat="1" ht="21.75" customHeight="1" thickBot="1">
      <c r="A20" s="7" t="s">
        <v>113</v>
      </c>
      <c r="B20" s="50" t="s">
        <v>166</v>
      </c>
      <c r="C20" s="48"/>
      <c r="D20" s="79"/>
      <c r="E20" s="101">
        <f t="shared" ref="E20:E22" si="0">$C$18-C20</f>
        <v>0</v>
      </c>
      <c r="F20" s="92"/>
    </row>
    <row r="21" spans="1:6" s="4" customFormat="1" ht="75.75" thickBot="1">
      <c r="A21" s="7" t="s">
        <v>115</v>
      </c>
      <c r="B21" s="55" t="s">
        <v>167</v>
      </c>
      <c r="C21" s="48"/>
      <c r="D21" s="79"/>
      <c r="E21" s="101">
        <f t="shared" si="0"/>
        <v>0</v>
      </c>
      <c r="F21" s="92"/>
    </row>
    <row r="22" spans="1:6" s="4" customFormat="1" ht="60.75" thickBot="1">
      <c r="A22" s="7" t="s">
        <v>117</v>
      </c>
      <c r="B22" s="55" t="s">
        <v>168</v>
      </c>
      <c r="C22" s="48"/>
      <c r="D22" s="79"/>
      <c r="E22" s="101">
        <f t="shared" si="0"/>
        <v>0</v>
      </c>
      <c r="F22" s="93"/>
    </row>
    <row r="23" spans="1:6" s="4" customFormat="1" ht="30.75" thickBot="1">
      <c r="A23" s="74" t="s">
        <v>8</v>
      </c>
      <c r="B23" s="10" t="s">
        <v>169</v>
      </c>
      <c r="C23" s="48">
        <v>0</v>
      </c>
      <c r="D23" s="79"/>
      <c r="E23" s="80">
        <f>$C$16-C23</f>
        <v>1</v>
      </c>
      <c r="F23" s="92"/>
    </row>
    <row r="24" spans="1:6" s="4" customFormat="1" ht="30.75" thickBot="1">
      <c r="A24" s="74" t="s">
        <v>120</v>
      </c>
      <c r="B24" s="10" t="s">
        <v>170</v>
      </c>
      <c r="C24" s="48">
        <v>0</v>
      </c>
      <c r="D24" s="79"/>
      <c r="E24" s="80">
        <f t="shared" ref="E24:E26" si="1">$C$16-C24</f>
        <v>1</v>
      </c>
      <c r="F24" s="92"/>
    </row>
    <row r="25" spans="1:6" s="4" customFormat="1" ht="30.75" thickBot="1">
      <c r="A25" s="74" t="s">
        <v>122</v>
      </c>
      <c r="B25" s="10" t="s">
        <v>171</v>
      </c>
      <c r="C25" s="48">
        <v>0</v>
      </c>
      <c r="D25" s="79"/>
      <c r="E25" s="80">
        <f t="shared" si="1"/>
        <v>1</v>
      </c>
      <c r="F25" s="92"/>
    </row>
    <row r="26" spans="1:6" s="4" customFormat="1" ht="30.75" thickBot="1">
      <c r="A26" s="74" t="s">
        <v>124</v>
      </c>
      <c r="B26" s="10" t="s">
        <v>172</v>
      </c>
      <c r="C26" s="48">
        <v>0</v>
      </c>
      <c r="D26" s="79"/>
      <c r="E26" s="80">
        <f t="shared" si="1"/>
        <v>1</v>
      </c>
      <c r="F26" s="92"/>
    </row>
    <row r="27" spans="1:6" s="4" customFormat="1" ht="19.5" thickBot="1">
      <c r="A27" s="386" t="s">
        <v>126</v>
      </c>
      <c r="B27" s="387"/>
      <c r="C27" s="388"/>
      <c r="D27" s="79"/>
      <c r="E27" s="79"/>
      <c r="F27" s="92"/>
    </row>
    <row r="28" spans="1:6" s="4" customFormat="1" ht="29.25" customHeight="1" thickBot="1">
      <c r="A28" s="56">
        <v>1</v>
      </c>
      <c r="B28" s="381" t="s">
        <v>127</v>
      </c>
      <c r="C28" s="382"/>
      <c r="D28" s="83"/>
      <c r="E28" s="83"/>
      <c r="F28" s="117"/>
    </row>
    <row r="29" spans="1:6" ht="33.75" customHeight="1" thickBot="1">
      <c r="A29" s="7" t="s">
        <v>3</v>
      </c>
      <c r="B29" s="8" t="s">
        <v>128</v>
      </c>
      <c r="C29" s="118">
        <v>1</v>
      </c>
      <c r="D29" s="82">
        <f>C29-(C30+C31)</f>
        <v>0</v>
      </c>
      <c r="E29" s="83"/>
      <c r="F29" s="92"/>
    </row>
    <row r="30" spans="1:6" ht="50.25" customHeight="1" thickBot="1">
      <c r="A30" s="7" t="s">
        <v>4</v>
      </c>
      <c r="B30" s="119" t="s">
        <v>129</v>
      </c>
      <c r="C30" s="120">
        <v>1</v>
      </c>
      <c r="D30" s="83"/>
      <c r="E30" s="83"/>
      <c r="F30" s="92"/>
    </row>
    <row r="31" spans="1:6" ht="60.75" thickBot="1">
      <c r="A31" s="7" t="s">
        <v>5</v>
      </c>
      <c r="B31" s="8" t="s">
        <v>130</v>
      </c>
      <c r="C31" s="118">
        <v>0</v>
      </c>
      <c r="D31" s="83"/>
      <c r="E31" s="83"/>
      <c r="F31" s="92"/>
    </row>
    <row r="32" spans="1:6" s="4" customFormat="1" ht="29.25" customHeight="1" thickBot="1">
      <c r="A32" s="56">
        <v>2</v>
      </c>
      <c r="B32" s="381" t="s">
        <v>131</v>
      </c>
      <c r="C32" s="382"/>
      <c r="D32" s="83"/>
      <c r="E32" s="83"/>
      <c r="F32" s="117"/>
    </row>
    <row r="33" spans="1:6" ht="30.75" thickBot="1">
      <c r="A33" s="7" t="s">
        <v>6</v>
      </c>
      <c r="B33" s="8" t="s">
        <v>132</v>
      </c>
      <c r="C33" s="118">
        <v>3</v>
      </c>
      <c r="D33" s="82">
        <f>C33-(C35+C34)</f>
        <v>0</v>
      </c>
      <c r="E33" s="83"/>
      <c r="F33" s="92"/>
    </row>
    <row r="34" spans="1:6" ht="45.75" thickBot="1">
      <c r="A34" s="7" t="s">
        <v>7</v>
      </c>
      <c r="B34" s="119" t="s">
        <v>133</v>
      </c>
      <c r="C34" s="120">
        <v>1</v>
      </c>
      <c r="D34" s="83"/>
      <c r="E34" s="83"/>
      <c r="F34" s="92"/>
    </row>
    <row r="35" spans="1:6" ht="60.75" thickBot="1">
      <c r="A35" s="7" t="s">
        <v>8</v>
      </c>
      <c r="B35" s="8" t="s">
        <v>134</v>
      </c>
      <c r="C35" s="118">
        <v>2</v>
      </c>
      <c r="D35" s="83"/>
      <c r="E35" s="83"/>
      <c r="F35" s="92"/>
    </row>
    <row r="36" spans="1:6" s="4" customFormat="1" ht="28.5" customHeight="1" thickBot="1">
      <c r="A36" s="56">
        <v>3</v>
      </c>
      <c r="B36" s="381" t="s">
        <v>135</v>
      </c>
      <c r="C36" s="382"/>
      <c r="D36" s="83"/>
      <c r="E36" s="83"/>
      <c r="F36" s="117"/>
    </row>
    <row r="37" spans="1:6" ht="30.75" thickBot="1">
      <c r="A37" s="9" t="s">
        <v>9</v>
      </c>
      <c r="B37" s="10" t="s">
        <v>136</v>
      </c>
      <c r="C37" s="121">
        <v>10</v>
      </c>
      <c r="D37" s="86">
        <f>C37-SUM(C39:C49)</f>
        <v>0</v>
      </c>
      <c r="E37" s="122">
        <f>C37-(C50+C63)</f>
        <v>0</v>
      </c>
      <c r="F37" s="92"/>
    </row>
    <row r="38" spans="1:6" ht="15.75" thickBot="1">
      <c r="A38" s="11"/>
      <c r="B38" s="390" t="s">
        <v>10</v>
      </c>
      <c r="C38" s="391"/>
      <c r="D38" s="85"/>
      <c r="E38" s="83"/>
      <c r="F38" s="92"/>
    </row>
    <row r="39" spans="1:6" ht="16.5" thickBot="1">
      <c r="A39" s="7" t="s">
        <v>77</v>
      </c>
      <c r="B39" s="8" t="s">
        <v>12</v>
      </c>
      <c r="C39" s="118">
        <v>2</v>
      </c>
      <c r="D39" s="82">
        <f>C39-(C52+C65)</f>
        <v>0</v>
      </c>
      <c r="E39" s="83"/>
      <c r="F39" s="92"/>
    </row>
    <row r="40" spans="1:6" ht="16.5" thickBot="1">
      <c r="A40" s="7" t="s">
        <v>78</v>
      </c>
      <c r="B40" s="8" t="s">
        <v>14</v>
      </c>
      <c r="C40" s="118"/>
      <c r="D40" s="82">
        <f t="shared" ref="D40:D49" si="2">C40-(C53+C66)</f>
        <v>0</v>
      </c>
      <c r="E40" s="83"/>
      <c r="F40" s="92"/>
    </row>
    <row r="41" spans="1:6" ht="16.5" thickBot="1">
      <c r="A41" s="7" t="s">
        <v>79</v>
      </c>
      <c r="B41" s="8" t="s">
        <v>16</v>
      </c>
      <c r="C41" s="118">
        <v>1</v>
      </c>
      <c r="D41" s="82">
        <f t="shared" si="2"/>
        <v>0</v>
      </c>
      <c r="E41" s="83"/>
      <c r="F41" s="92"/>
    </row>
    <row r="42" spans="1:6" ht="16.5" thickBot="1">
      <c r="A42" s="7" t="s">
        <v>80</v>
      </c>
      <c r="B42" s="8" t="s">
        <v>18</v>
      </c>
      <c r="C42" s="118">
        <v>1</v>
      </c>
      <c r="D42" s="82">
        <f t="shared" si="2"/>
        <v>0</v>
      </c>
      <c r="E42" s="83"/>
      <c r="F42" s="92"/>
    </row>
    <row r="43" spans="1:6" ht="16.5" thickBot="1">
      <c r="A43" s="7" t="s">
        <v>81</v>
      </c>
      <c r="B43" s="8" t="s">
        <v>20</v>
      </c>
      <c r="C43" s="118">
        <v>2</v>
      </c>
      <c r="D43" s="82">
        <f t="shared" si="2"/>
        <v>0</v>
      </c>
      <c r="E43" s="83"/>
      <c r="F43" s="92"/>
    </row>
    <row r="44" spans="1:6" ht="16.5" thickBot="1">
      <c r="A44" s="7" t="s">
        <v>82</v>
      </c>
      <c r="B44" s="8" t="s">
        <v>22</v>
      </c>
      <c r="C44" s="118">
        <v>1</v>
      </c>
      <c r="D44" s="82">
        <f t="shared" si="2"/>
        <v>0</v>
      </c>
      <c r="E44" s="83"/>
      <c r="F44" s="92"/>
    </row>
    <row r="45" spans="1:6" ht="16.5" thickBot="1">
      <c r="A45" s="7" t="s">
        <v>83</v>
      </c>
      <c r="B45" s="8" t="s">
        <v>24</v>
      </c>
      <c r="C45" s="118">
        <v>1</v>
      </c>
      <c r="D45" s="82">
        <f t="shared" si="2"/>
        <v>0</v>
      </c>
      <c r="E45" s="83"/>
      <c r="F45" s="92"/>
    </row>
    <row r="46" spans="1:6" ht="16.5" thickBot="1">
      <c r="A46" s="7" t="s">
        <v>84</v>
      </c>
      <c r="B46" s="8" t="s">
        <v>26</v>
      </c>
      <c r="C46" s="118">
        <v>1</v>
      </c>
      <c r="D46" s="82">
        <f t="shared" si="2"/>
        <v>0</v>
      </c>
      <c r="E46" s="83"/>
      <c r="F46" s="92"/>
    </row>
    <row r="47" spans="1:6" ht="16.5" thickBot="1">
      <c r="A47" s="7" t="s">
        <v>85</v>
      </c>
      <c r="B47" s="8" t="s">
        <v>28</v>
      </c>
      <c r="C47" s="118"/>
      <c r="D47" s="82">
        <f t="shared" si="2"/>
        <v>0</v>
      </c>
      <c r="E47" s="83"/>
      <c r="F47" s="92"/>
    </row>
    <row r="48" spans="1:6" ht="16.5" thickBot="1">
      <c r="A48" s="123" t="s">
        <v>173</v>
      </c>
      <c r="B48" s="8" t="s">
        <v>30</v>
      </c>
      <c r="C48" s="118"/>
      <c r="D48" s="82">
        <f t="shared" si="2"/>
        <v>0</v>
      </c>
      <c r="E48" s="83"/>
      <c r="F48" s="92"/>
    </row>
    <row r="49" spans="1:6" ht="16.5" thickBot="1">
      <c r="A49" s="123" t="s">
        <v>174</v>
      </c>
      <c r="B49" s="8" t="s">
        <v>32</v>
      </c>
      <c r="C49" s="118">
        <v>1</v>
      </c>
      <c r="D49" s="82">
        <f t="shared" si="2"/>
        <v>0</v>
      </c>
      <c r="E49" s="83"/>
      <c r="F49" s="92"/>
    </row>
    <row r="50" spans="1:6" ht="45.75" thickBot="1">
      <c r="A50" s="9" t="s">
        <v>33</v>
      </c>
      <c r="B50" s="10" t="s">
        <v>137</v>
      </c>
      <c r="C50" s="121">
        <v>3</v>
      </c>
      <c r="D50" s="86">
        <f>C50-SUM(C52:C62)</f>
        <v>0</v>
      </c>
      <c r="E50" s="83"/>
      <c r="F50" s="92"/>
    </row>
    <row r="51" spans="1:6" ht="15.75" thickBot="1">
      <c r="A51" s="11"/>
      <c r="B51" s="384" t="s">
        <v>10</v>
      </c>
      <c r="C51" s="385"/>
      <c r="D51" s="83"/>
      <c r="E51" s="83"/>
      <c r="F51" s="92"/>
    </row>
    <row r="52" spans="1:6" ht="16.5" thickBot="1">
      <c r="A52" s="7" t="s">
        <v>11</v>
      </c>
      <c r="B52" s="8" t="s">
        <v>12</v>
      </c>
      <c r="C52" s="118">
        <v>1</v>
      </c>
      <c r="D52" s="83"/>
      <c r="E52" s="83"/>
      <c r="F52" s="92"/>
    </row>
    <row r="53" spans="1:6" ht="16.5" thickBot="1">
      <c r="A53" s="7" t="s">
        <v>13</v>
      </c>
      <c r="B53" s="8" t="s">
        <v>14</v>
      </c>
      <c r="C53" s="118"/>
      <c r="D53" s="83"/>
      <c r="E53" s="83"/>
      <c r="F53" s="92"/>
    </row>
    <row r="54" spans="1:6" ht="16.5" thickBot="1">
      <c r="A54" s="7" t="s">
        <v>15</v>
      </c>
      <c r="B54" s="8" t="s">
        <v>16</v>
      </c>
      <c r="C54" s="118"/>
      <c r="D54" s="83"/>
      <c r="E54" s="83"/>
      <c r="F54" s="92"/>
    </row>
    <row r="55" spans="1:6" ht="16.5" thickBot="1">
      <c r="A55" s="7" t="s">
        <v>17</v>
      </c>
      <c r="B55" s="8" t="s">
        <v>18</v>
      </c>
      <c r="C55" s="118"/>
      <c r="D55" s="83"/>
      <c r="E55" s="83"/>
      <c r="F55" s="92"/>
    </row>
    <row r="56" spans="1:6" ht="16.5" thickBot="1">
      <c r="A56" s="7" t="s">
        <v>19</v>
      </c>
      <c r="B56" s="8" t="s">
        <v>20</v>
      </c>
      <c r="C56" s="118"/>
      <c r="D56" s="83"/>
      <c r="E56" s="83"/>
      <c r="F56" s="92"/>
    </row>
    <row r="57" spans="1:6" ht="16.5" thickBot="1">
      <c r="A57" s="7" t="s">
        <v>21</v>
      </c>
      <c r="B57" s="8" t="s">
        <v>22</v>
      </c>
      <c r="C57" s="118"/>
      <c r="D57" s="83"/>
      <c r="E57" s="83"/>
      <c r="F57" s="92"/>
    </row>
    <row r="58" spans="1:6" ht="16.5" thickBot="1">
      <c r="A58" s="7" t="s">
        <v>23</v>
      </c>
      <c r="B58" s="8" t="s">
        <v>24</v>
      </c>
      <c r="C58" s="118">
        <v>1</v>
      </c>
      <c r="D58" s="83"/>
      <c r="E58" s="83"/>
      <c r="F58" s="92"/>
    </row>
    <row r="59" spans="1:6" ht="16.5" thickBot="1">
      <c r="A59" s="7" t="s">
        <v>25</v>
      </c>
      <c r="B59" s="8" t="s">
        <v>26</v>
      </c>
      <c r="C59" s="118">
        <v>1</v>
      </c>
      <c r="D59" s="83"/>
      <c r="E59" s="83"/>
      <c r="F59" s="92"/>
    </row>
    <row r="60" spans="1:6" ht="16.5" thickBot="1">
      <c r="A60" s="7" t="s">
        <v>27</v>
      </c>
      <c r="B60" s="8" t="s">
        <v>28</v>
      </c>
      <c r="C60" s="118"/>
      <c r="D60" s="83"/>
      <c r="E60" s="83"/>
      <c r="F60" s="92"/>
    </row>
    <row r="61" spans="1:6" ht="16.5" thickBot="1">
      <c r="A61" s="7" t="s">
        <v>29</v>
      </c>
      <c r="B61" s="8" t="s">
        <v>30</v>
      </c>
      <c r="C61" s="118"/>
      <c r="D61" s="83"/>
      <c r="E61" s="83"/>
      <c r="F61" s="92"/>
    </row>
    <row r="62" spans="1:6" ht="16.5" thickBot="1">
      <c r="A62" s="7" t="s">
        <v>31</v>
      </c>
      <c r="B62" s="8" t="s">
        <v>32</v>
      </c>
      <c r="C62" s="118"/>
      <c r="D62" s="83"/>
      <c r="E62" s="83"/>
      <c r="F62" s="92"/>
    </row>
    <row r="63" spans="1:6" ht="60.75" thickBot="1">
      <c r="A63" s="9" t="s">
        <v>34</v>
      </c>
      <c r="B63" s="10" t="s">
        <v>138</v>
      </c>
      <c r="C63" s="121">
        <v>7</v>
      </c>
      <c r="D63" s="86">
        <f>C63-SUM(C65:C75)</f>
        <v>0</v>
      </c>
      <c r="E63" s="83"/>
      <c r="F63" s="92"/>
    </row>
    <row r="64" spans="1:6" ht="15.75" thickBot="1">
      <c r="A64" s="11"/>
      <c r="B64" s="384" t="s">
        <v>10</v>
      </c>
      <c r="C64" s="385"/>
      <c r="D64" s="83"/>
      <c r="E64" s="83"/>
      <c r="F64" s="92"/>
    </row>
    <row r="65" spans="1:6" ht="16.5" thickBot="1">
      <c r="A65" s="7" t="s">
        <v>35</v>
      </c>
      <c r="B65" s="8" t="s">
        <v>12</v>
      </c>
      <c r="C65" s="118">
        <v>1</v>
      </c>
      <c r="D65" s="83"/>
      <c r="E65" s="83"/>
      <c r="F65" s="92"/>
    </row>
    <row r="66" spans="1:6" ht="16.5" thickBot="1">
      <c r="A66" s="7" t="s">
        <v>36</v>
      </c>
      <c r="B66" s="8" t="s">
        <v>14</v>
      </c>
      <c r="C66" s="118"/>
      <c r="D66" s="83"/>
      <c r="E66" s="83"/>
      <c r="F66" s="92"/>
    </row>
    <row r="67" spans="1:6" ht="16.5" thickBot="1">
      <c r="A67" s="7" t="s">
        <v>37</v>
      </c>
      <c r="B67" s="8" t="s">
        <v>16</v>
      </c>
      <c r="C67" s="118">
        <v>1</v>
      </c>
      <c r="D67" s="83"/>
      <c r="E67" s="83"/>
      <c r="F67" s="92"/>
    </row>
    <row r="68" spans="1:6" ht="16.5" thickBot="1">
      <c r="A68" s="7" t="s">
        <v>38</v>
      </c>
      <c r="B68" s="8" t="s">
        <v>18</v>
      </c>
      <c r="C68" s="118">
        <v>1</v>
      </c>
      <c r="D68" s="83"/>
      <c r="E68" s="83"/>
      <c r="F68" s="92"/>
    </row>
    <row r="69" spans="1:6" ht="16.5" thickBot="1">
      <c r="A69" s="7" t="s">
        <v>39</v>
      </c>
      <c r="B69" s="8" t="s">
        <v>20</v>
      </c>
      <c r="C69" s="118">
        <v>2</v>
      </c>
      <c r="D69" s="83"/>
      <c r="E69" s="83"/>
      <c r="F69" s="92"/>
    </row>
    <row r="70" spans="1:6" ht="16.5" thickBot="1">
      <c r="A70" s="7" t="s">
        <v>40</v>
      </c>
      <c r="B70" s="8" t="s">
        <v>22</v>
      </c>
      <c r="C70" s="118">
        <v>1</v>
      </c>
      <c r="D70" s="83"/>
      <c r="E70" s="83"/>
      <c r="F70" s="92"/>
    </row>
    <row r="71" spans="1:6" ht="16.5" thickBot="1">
      <c r="A71" s="7" t="s">
        <v>41</v>
      </c>
      <c r="B71" s="8" t="s">
        <v>24</v>
      </c>
      <c r="C71" s="118"/>
      <c r="D71" s="83"/>
      <c r="E71" s="83"/>
      <c r="F71" s="92"/>
    </row>
    <row r="72" spans="1:6" ht="16.5" thickBot="1">
      <c r="A72" s="7" t="s">
        <v>42</v>
      </c>
      <c r="B72" s="8" t="s">
        <v>26</v>
      </c>
      <c r="C72" s="118"/>
      <c r="D72" s="83"/>
      <c r="E72" s="83"/>
      <c r="F72" s="92"/>
    </row>
    <row r="73" spans="1:6" ht="16.5" thickBot="1">
      <c r="A73" s="7" t="s">
        <v>43</v>
      </c>
      <c r="B73" s="8" t="s">
        <v>28</v>
      </c>
      <c r="C73" s="118"/>
      <c r="D73" s="83"/>
      <c r="E73" s="83"/>
      <c r="F73" s="92"/>
    </row>
    <row r="74" spans="1:6" ht="16.5" thickBot="1">
      <c r="A74" s="7" t="s">
        <v>44</v>
      </c>
      <c r="B74" s="8" t="s">
        <v>30</v>
      </c>
      <c r="C74" s="118"/>
      <c r="D74" s="83"/>
      <c r="E74" s="83"/>
      <c r="F74" s="92"/>
    </row>
    <row r="75" spans="1:6" ht="16.5" thickBot="1">
      <c r="A75" s="7" t="s">
        <v>45</v>
      </c>
      <c r="B75" s="8" t="s">
        <v>32</v>
      </c>
      <c r="C75" s="118">
        <v>1</v>
      </c>
      <c r="D75" s="83"/>
      <c r="E75" s="83"/>
      <c r="F75" s="92"/>
    </row>
    <row r="76" spans="1:6" ht="46.5" customHeight="1" thickBot="1">
      <c r="A76" s="56">
        <v>4</v>
      </c>
      <c r="B76" s="381" t="s">
        <v>46</v>
      </c>
      <c r="C76" s="382"/>
      <c r="D76" s="83"/>
      <c r="E76" s="83"/>
      <c r="F76" s="92"/>
    </row>
    <row r="77" spans="1:6" ht="45.75" thickBot="1">
      <c r="A77" s="7" t="s">
        <v>47</v>
      </c>
      <c r="B77" s="8" t="s">
        <v>48</v>
      </c>
      <c r="C77" s="118">
        <v>2</v>
      </c>
      <c r="D77" s="82">
        <f>C77-(C78+C79)</f>
        <v>0</v>
      </c>
      <c r="E77" s="83"/>
      <c r="F77" s="92"/>
    </row>
    <row r="78" spans="1:6" ht="60.75" thickBot="1">
      <c r="A78" s="7" t="s">
        <v>49</v>
      </c>
      <c r="B78" s="8" t="s">
        <v>139</v>
      </c>
      <c r="C78" s="118">
        <v>2</v>
      </c>
      <c r="D78" s="83"/>
      <c r="E78" s="83"/>
      <c r="F78" s="92"/>
    </row>
    <row r="79" spans="1:6" ht="75.75" customHeight="1" thickBot="1">
      <c r="A79" s="7" t="s">
        <v>50</v>
      </c>
      <c r="B79" s="8" t="s">
        <v>140</v>
      </c>
      <c r="C79" s="118"/>
      <c r="D79" s="83"/>
      <c r="E79" s="83"/>
      <c r="F79" s="92"/>
    </row>
    <row r="80" spans="1:6" ht="44.25" customHeight="1" thickBot="1">
      <c r="A80" s="56" t="s">
        <v>141</v>
      </c>
      <c r="B80" s="381" t="s">
        <v>142</v>
      </c>
      <c r="C80" s="382"/>
      <c r="D80" s="83"/>
      <c r="E80" s="83"/>
      <c r="F80" s="92"/>
    </row>
    <row r="81" spans="1:6" ht="60.75" thickBot="1">
      <c r="A81" s="7" t="s">
        <v>143</v>
      </c>
      <c r="B81" s="8" t="s">
        <v>175</v>
      </c>
      <c r="C81" s="118"/>
      <c r="D81" s="124"/>
      <c r="E81" s="124"/>
      <c r="F81" s="125"/>
    </row>
  </sheetData>
  <sheetProtection sheet="1" selectLockedCells="1"/>
  <mergeCells count="11">
    <mergeCell ref="B36:C36"/>
    <mergeCell ref="A2:C2"/>
    <mergeCell ref="A6:C6"/>
    <mergeCell ref="A27:C27"/>
    <mergeCell ref="B28:C28"/>
    <mergeCell ref="B32:C32"/>
    <mergeCell ref="B38:C38"/>
    <mergeCell ref="B51:C51"/>
    <mergeCell ref="B64:C64"/>
    <mergeCell ref="B76:C76"/>
    <mergeCell ref="B80:C80"/>
  </mergeCells>
  <conditionalFormatting sqref="D29">
    <cfRule type="cellIs" dxfId="123" priority="31" operator="lessThan">
      <formula>0</formula>
    </cfRule>
    <cfRule type="cellIs" dxfId="122" priority="32" operator="greaterThan">
      <formula>0</formula>
    </cfRule>
  </conditionalFormatting>
  <conditionalFormatting sqref="D33">
    <cfRule type="cellIs" dxfId="121" priority="29" operator="lessThan">
      <formula>0</formula>
    </cfRule>
    <cfRule type="cellIs" dxfId="120" priority="30" operator="greaterThan">
      <formula>0</formula>
    </cfRule>
  </conditionalFormatting>
  <conditionalFormatting sqref="D77">
    <cfRule type="cellIs" dxfId="119" priority="27" operator="lessThan">
      <formula>0</formula>
    </cfRule>
    <cfRule type="cellIs" dxfId="118" priority="28" operator="greaterThan">
      <formula>0</formula>
    </cfRule>
  </conditionalFormatting>
  <conditionalFormatting sqref="D39:D49">
    <cfRule type="cellIs" dxfId="117" priority="25" operator="lessThan">
      <formula>0</formula>
    </cfRule>
    <cfRule type="cellIs" dxfId="116" priority="26" operator="greaterThan">
      <formula>0</formula>
    </cfRule>
  </conditionalFormatting>
  <conditionalFormatting sqref="D37">
    <cfRule type="cellIs" dxfId="115" priority="24" operator="greaterThan">
      <formula>0</formula>
    </cfRule>
  </conditionalFormatting>
  <conditionalFormatting sqref="E37">
    <cfRule type="cellIs" dxfId="114" priority="22" operator="lessThan">
      <formula>0</formula>
    </cfRule>
    <cfRule type="cellIs" dxfId="113" priority="23" operator="greaterThan">
      <formula>0</formula>
    </cfRule>
  </conditionalFormatting>
  <conditionalFormatting sqref="D50">
    <cfRule type="cellIs" dxfId="112" priority="21" operator="greaterThan">
      <formula>0</formula>
    </cfRule>
  </conditionalFormatting>
  <conditionalFormatting sqref="D63">
    <cfRule type="cellIs" dxfId="111" priority="20" operator="greaterThan">
      <formula>0</formula>
    </cfRule>
  </conditionalFormatting>
  <conditionalFormatting sqref="D7">
    <cfRule type="cellIs" dxfId="110" priority="18" operator="lessThan">
      <formula>0</formula>
    </cfRule>
    <cfRule type="cellIs" dxfId="109" priority="19" operator="greaterThan">
      <formula>0</formula>
    </cfRule>
  </conditionalFormatting>
  <conditionalFormatting sqref="D9">
    <cfRule type="cellIs" dxfId="108" priority="16" operator="lessThan">
      <formula>0</formula>
    </cfRule>
    <cfRule type="cellIs" dxfId="107" priority="17" operator="greaterThan">
      <formula>0</formula>
    </cfRule>
  </conditionalFormatting>
  <conditionalFormatting sqref="E8">
    <cfRule type="cellIs" dxfId="106" priority="15" operator="lessThan">
      <formula>0</formula>
    </cfRule>
  </conditionalFormatting>
  <conditionalFormatting sqref="E17">
    <cfRule type="cellIs" dxfId="105" priority="14" operator="lessThan">
      <formula>0</formula>
    </cfRule>
  </conditionalFormatting>
  <conditionalFormatting sqref="E10:E12">
    <cfRule type="cellIs" dxfId="104" priority="13" operator="lessThan">
      <formula>0</formula>
    </cfRule>
  </conditionalFormatting>
  <conditionalFormatting sqref="E13">
    <cfRule type="cellIs" dxfId="103" priority="12" operator="lessThan">
      <formula>0</formula>
    </cfRule>
  </conditionalFormatting>
  <conditionalFormatting sqref="E14">
    <cfRule type="cellIs" dxfId="102" priority="11" operator="lessThan">
      <formula>0</formula>
    </cfRule>
  </conditionalFormatting>
  <conditionalFormatting sqref="E15">
    <cfRule type="cellIs" dxfId="101" priority="10" operator="lessThan">
      <formula>0</formula>
    </cfRule>
  </conditionalFormatting>
  <conditionalFormatting sqref="E9">
    <cfRule type="cellIs" dxfId="100" priority="9" operator="lessThan">
      <formula>0</formula>
    </cfRule>
  </conditionalFormatting>
  <conditionalFormatting sqref="D16">
    <cfRule type="cellIs" dxfId="99" priority="7" operator="lessThan">
      <formula>0</formula>
    </cfRule>
    <cfRule type="cellIs" dxfId="98" priority="8" operator="greaterThan">
      <formula>0</formula>
    </cfRule>
  </conditionalFormatting>
  <conditionalFormatting sqref="D18">
    <cfRule type="cellIs" dxfId="97" priority="5" operator="lessThan">
      <formula>0</formula>
    </cfRule>
    <cfRule type="cellIs" dxfId="96" priority="6" operator="greaterThan">
      <formula>0</formula>
    </cfRule>
  </conditionalFormatting>
  <conditionalFormatting sqref="E19:E22">
    <cfRule type="cellIs" dxfId="95" priority="4" operator="lessThan">
      <formula>0</formula>
    </cfRule>
  </conditionalFormatting>
  <conditionalFormatting sqref="E18">
    <cfRule type="cellIs" dxfId="94" priority="3" operator="lessThan">
      <formula>0</formula>
    </cfRule>
  </conditionalFormatting>
  <conditionalFormatting sqref="E23">
    <cfRule type="cellIs" dxfId="93" priority="2" operator="lessThan">
      <formula>0</formula>
    </cfRule>
  </conditionalFormatting>
  <conditionalFormatting sqref="E24:E26">
    <cfRule type="cellIs" dxfId="92" priority="1" operator="lessThan">
      <formula>0</formula>
    </cfRule>
  </conditionalFormatting>
  <dataValidations count="1">
    <dataValidation type="list" allowBlank="1" showInputMessage="1" showErrorMessage="1" sqref="C7:C26">
      <formula1>"1,0"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pane xSplit="1" ySplit="5" topLeftCell="B81" activePane="bottomRight" state="frozen"/>
      <selection pane="topRight" activeCell="B1" sqref="B1"/>
      <selection pane="bottomLeft" activeCell="A2" sqref="A2"/>
      <selection pane="bottomRight" activeCell="C49" sqref="C49"/>
    </sheetView>
  </sheetViews>
  <sheetFormatPr defaultColWidth="9.140625" defaultRowHeight="15"/>
  <cols>
    <col min="1" max="1" width="7.5703125" style="126" customWidth="1"/>
    <col min="2" max="2" width="72.85546875" style="127" customWidth="1"/>
    <col min="3" max="3" width="9.140625" style="13"/>
    <col min="4" max="4" width="10.5703125" style="128" customWidth="1"/>
    <col min="5" max="5" width="10.7109375" style="128" customWidth="1"/>
    <col min="6" max="6" width="47.28515625" style="6" customWidth="1"/>
    <col min="7" max="16384" width="9.140625" style="6"/>
  </cols>
  <sheetData>
    <row r="1" spans="1:6" s="106" customFormat="1" ht="18.75">
      <c r="A1" s="104" t="s">
        <v>151</v>
      </c>
      <c r="B1" s="105"/>
      <c r="D1" s="107"/>
      <c r="E1" s="107"/>
    </row>
    <row r="2" spans="1:6" s="106" customFormat="1">
      <c r="A2" s="389"/>
      <c r="B2" s="389"/>
      <c r="C2" s="389"/>
      <c r="D2" s="107"/>
      <c r="E2" s="107"/>
    </row>
    <row r="3" spans="1:6" s="106" customFormat="1">
      <c r="A3" s="108"/>
      <c r="B3" s="109"/>
      <c r="D3" s="107"/>
      <c r="E3" s="107"/>
    </row>
    <row r="4" spans="1:6" s="106" customFormat="1" ht="15.75" thickBot="1">
      <c r="A4" s="108"/>
      <c r="B4" s="109"/>
      <c r="D4" s="107"/>
      <c r="E4" s="107"/>
    </row>
    <row r="5" spans="1:6" s="116" customFormat="1" ht="29.25" thickBot="1">
      <c r="A5" s="110" t="s">
        <v>0</v>
      </c>
      <c r="B5" s="111" t="s">
        <v>1</v>
      </c>
      <c r="C5" s="112" t="s">
        <v>2</v>
      </c>
      <c r="D5" s="113" t="s">
        <v>74</v>
      </c>
      <c r="E5" s="114" t="s">
        <v>75</v>
      </c>
      <c r="F5" s="115" t="s">
        <v>76</v>
      </c>
    </row>
    <row r="6" spans="1:6" s="4" customFormat="1" ht="21" customHeight="1" thickBot="1">
      <c r="A6" s="386" t="s">
        <v>88</v>
      </c>
      <c r="B6" s="387"/>
      <c r="C6" s="388"/>
      <c r="D6" s="79"/>
      <c r="E6" s="79"/>
      <c r="F6" s="91"/>
    </row>
    <row r="7" spans="1:6" s="4" customFormat="1" ht="27.75" thickBot="1">
      <c r="A7" s="46">
        <v>1</v>
      </c>
      <c r="B7" s="47" t="s">
        <v>153</v>
      </c>
      <c r="C7" s="48">
        <v>1</v>
      </c>
      <c r="D7" s="82">
        <f>C7-(C9+C8)</f>
        <v>0</v>
      </c>
      <c r="E7" s="79"/>
      <c r="F7" s="92"/>
    </row>
    <row r="8" spans="1:6" s="4" customFormat="1" ht="30.75" thickBot="1">
      <c r="A8" s="74" t="s">
        <v>90</v>
      </c>
      <c r="B8" s="10" t="s">
        <v>154</v>
      </c>
      <c r="C8" s="48">
        <v>1</v>
      </c>
      <c r="D8" s="79"/>
      <c r="E8" s="80">
        <f>$C$7-C8</f>
        <v>0</v>
      </c>
      <c r="F8" s="92"/>
    </row>
    <row r="9" spans="1:6" s="4" customFormat="1" ht="54" customHeight="1" thickBot="1">
      <c r="A9" s="74" t="s">
        <v>92</v>
      </c>
      <c r="B9" s="10" t="s">
        <v>155</v>
      </c>
      <c r="C9" s="48">
        <v>0</v>
      </c>
      <c r="D9" s="80">
        <f>C9-(C11+C12+C10)</f>
        <v>0</v>
      </c>
      <c r="E9" s="80">
        <f>$C$7-C9</f>
        <v>1</v>
      </c>
      <c r="F9" s="92"/>
    </row>
    <row r="10" spans="1:6" s="4" customFormat="1" ht="33.75" customHeight="1" thickBot="1">
      <c r="A10" s="49" t="s">
        <v>94</v>
      </c>
      <c r="B10" s="50" t="s">
        <v>156</v>
      </c>
      <c r="C10" s="48">
        <v>0</v>
      </c>
      <c r="D10" s="79"/>
      <c r="E10" s="101">
        <f>$C$9-C10</f>
        <v>0</v>
      </c>
      <c r="F10" s="92"/>
    </row>
    <row r="11" spans="1:6" s="4" customFormat="1" ht="83.25" customHeight="1" thickBot="1">
      <c r="A11" s="51" t="s">
        <v>96</v>
      </c>
      <c r="B11" s="52" t="s">
        <v>157</v>
      </c>
      <c r="C11" s="48">
        <v>0</v>
      </c>
      <c r="D11" s="79"/>
      <c r="E11" s="101">
        <f>$C$9-C11</f>
        <v>0</v>
      </c>
      <c r="F11" s="92"/>
    </row>
    <row r="12" spans="1:6" s="4" customFormat="1" ht="66.75" customHeight="1" thickBot="1">
      <c r="A12" s="53" t="s">
        <v>98</v>
      </c>
      <c r="B12" s="50" t="s">
        <v>158</v>
      </c>
      <c r="C12" s="48">
        <v>0</v>
      </c>
      <c r="D12" s="79"/>
      <c r="E12" s="101">
        <f>$C$9-C12</f>
        <v>0</v>
      </c>
      <c r="F12" s="93"/>
    </row>
    <row r="13" spans="1:6" s="4" customFormat="1" ht="30.75" thickBot="1">
      <c r="A13" s="74" t="s">
        <v>100</v>
      </c>
      <c r="B13" s="10" t="s">
        <v>159</v>
      </c>
      <c r="C13" s="48">
        <v>1</v>
      </c>
      <c r="D13" s="79"/>
      <c r="E13" s="80">
        <f>$C$7-C13</f>
        <v>0</v>
      </c>
      <c r="F13" s="92"/>
    </row>
    <row r="14" spans="1:6" s="4" customFormat="1" ht="30.75" thickBot="1">
      <c r="A14" s="74" t="s">
        <v>102</v>
      </c>
      <c r="B14" s="10" t="s">
        <v>160</v>
      </c>
      <c r="C14" s="48">
        <v>1</v>
      </c>
      <c r="D14" s="79"/>
      <c r="E14" s="80">
        <f>$C$7-C14</f>
        <v>0</v>
      </c>
      <c r="F14" s="92">
        <v>0</v>
      </c>
    </row>
    <row r="15" spans="1:6" s="4" customFormat="1" ht="30.75" thickBot="1">
      <c r="A15" s="74" t="s">
        <v>104</v>
      </c>
      <c r="B15" s="10" t="s">
        <v>161</v>
      </c>
      <c r="C15" s="48">
        <v>1</v>
      </c>
      <c r="D15" s="79"/>
      <c r="E15" s="80">
        <f>$C$7-C15</f>
        <v>0</v>
      </c>
      <c r="F15" s="92"/>
    </row>
    <row r="16" spans="1:6" s="4" customFormat="1" ht="41.25" thickBot="1">
      <c r="A16" s="46" t="s">
        <v>106</v>
      </c>
      <c r="B16" s="54" t="s">
        <v>162</v>
      </c>
      <c r="C16" s="48">
        <v>1</v>
      </c>
      <c r="D16" s="82">
        <f>C16-(C18+C17)</f>
        <v>0</v>
      </c>
      <c r="E16" s="79"/>
      <c r="F16" s="92"/>
    </row>
    <row r="17" spans="1:6" s="4" customFormat="1" ht="30.75" thickBot="1">
      <c r="A17" s="74" t="s">
        <v>108</v>
      </c>
      <c r="B17" s="10" t="s">
        <v>163</v>
      </c>
      <c r="C17" s="48">
        <v>1</v>
      </c>
      <c r="D17" s="79"/>
      <c r="E17" s="80">
        <f>$C$16-C17</f>
        <v>0</v>
      </c>
      <c r="F17" s="92"/>
    </row>
    <row r="18" spans="1:6" s="4" customFormat="1" ht="30.75" thickBot="1">
      <c r="A18" s="74" t="s">
        <v>7</v>
      </c>
      <c r="B18" s="10" t="s">
        <v>164</v>
      </c>
      <c r="C18" s="48">
        <v>0</v>
      </c>
      <c r="D18" s="80">
        <f>C18-(C20+C21+C19+C22)</f>
        <v>0</v>
      </c>
      <c r="E18" s="80">
        <f>$C$16-C18</f>
        <v>1</v>
      </c>
      <c r="F18" s="92"/>
    </row>
    <row r="19" spans="1:6" s="4" customFormat="1" ht="37.5" customHeight="1" thickBot="1">
      <c r="A19" s="7" t="s">
        <v>111</v>
      </c>
      <c r="B19" s="52" t="s">
        <v>165</v>
      </c>
      <c r="C19" s="48">
        <v>0</v>
      </c>
      <c r="D19" s="79"/>
      <c r="E19" s="101">
        <f>$C$18-C19</f>
        <v>0</v>
      </c>
      <c r="F19" s="92"/>
    </row>
    <row r="20" spans="1:6" s="4" customFormat="1" ht="21.75" customHeight="1" thickBot="1">
      <c r="A20" s="7" t="s">
        <v>113</v>
      </c>
      <c r="B20" s="50" t="s">
        <v>166</v>
      </c>
      <c r="C20" s="48">
        <v>0</v>
      </c>
      <c r="D20" s="79"/>
      <c r="E20" s="101">
        <f t="shared" ref="E20:E22" si="0">$C$18-C20</f>
        <v>0</v>
      </c>
      <c r="F20" s="92"/>
    </row>
    <row r="21" spans="1:6" s="4" customFormat="1" ht="75.75" thickBot="1">
      <c r="A21" s="7" t="s">
        <v>115</v>
      </c>
      <c r="B21" s="55" t="s">
        <v>167</v>
      </c>
      <c r="C21" s="48">
        <v>0</v>
      </c>
      <c r="D21" s="79"/>
      <c r="E21" s="101">
        <f t="shared" si="0"/>
        <v>0</v>
      </c>
      <c r="F21" s="92"/>
    </row>
    <row r="22" spans="1:6" s="4" customFormat="1" ht="60.75" thickBot="1">
      <c r="A22" s="7" t="s">
        <v>117</v>
      </c>
      <c r="B22" s="55" t="s">
        <v>168</v>
      </c>
      <c r="C22" s="48">
        <v>0</v>
      </c>
      <c r="D22" s="79"/>
      <c r="E22" s="101">
        <f t="shared" si="0"/>
        <v>0</v>
      </c>
      <c r="F22" s="93"/>
    </row>
    <row r="23" spans="1:6" s="4" customFormat="1" ht="30.75" thickBot="1">
      <c r="A23" s="74" t="s">
        <v>8</v>
      </c>
      <c r="B23" s="10" t="s">
        <v>169</v>
      </c>
      <c r="C23" s="48">
        <v>0</v>
      </c>
      <c r="D23" s="79"/>
      <c r="E23" s="80">
        <f>$C$16-C23</f>
        <v>1</v>
      </c>
      <c r="F23" s="92"/>
    </row>
    <row r="24" spans="1:6" s="4" customFormat="1" ht="30.75" thickBot="1">
      <c r="A24" s="74" t="s">
        <v>120</v>
      </c>
      <c r="B24" s="10" t="s">
        <v>170</v>
      </c>
      <c r="C24" s="48">
        <v>0</v>
      </c>
      <c r="D24" s="79"/>
      <c r="E24" s="80">
        <f t="shared" ref="E24:E26" si="1">$C$16-C24</f>
        <v>1</v>
      </c>
      <c r="F24" s="92"/>
    </row>
    <row r="25" spans="1:6" s="4" customFormat="1" ht="30.75" thickBot="1">
      <c r="A25" s="74" t="s">
        <v>122</v>
      </c>
      <c r="B25" s="10" t="s">
        <v>171</v>
      </c>
      <c r="C25" s="48">
        <v>0</v>
      </c>
      <c r="D25" s="79"/>
      <c r="E25" s="80">
        <f t="shared" si="1"/>
        <v>1</v>
      </c>
      <c r="F25" s="92"/>
    </row>
    <row r="26" spans="1:6" s="4" customFormat="1" ht="30.75" thickBot="1">
      <c r="A26" s="74" t="s">
        <v>124</v>
      </c>
      <c r="B26" s="10" t="s">
        <v>172</v>
      </c>
      <c r="C26" s="48">
        <v>0</v>
      </c>
      <c r="D26" s="79"/>
      <c r="E26" s="80">
        <f t="shared" si="1"/>
        <v>1</v>
      </c>
      <c r="F26" s="92"/>
    </row>
    <row r="27" spans="1:6" s="4" customFormat="1" ht="19.5" thickBot="1">
      <c r="A27" s="386" t="s">
        <v>126</v>
      </c>
      <c r="B27" s="387"/>
      <c r="C27" s="388"/>
      <c r="D27" s="79"/>
      <c r="E27" s="79"/>
      <c r="F27" s="92"/>
    </row>
    <row r="28" spans="1:6" s="4" customFormat="1" ht="29.25" customHeight="1" thickBot="1">
      <c r="A28" s="56">
        <v>1</v>
      </c>
      <c r="B28" s="381" t="s">
        <v>127</v>
      </c>
      <c r="C28" s="382"/>
      <c r="D28" s="83"/>
      <c r="E28" s="83"/>
      <c r="F28" s="117"/>
    </row>
    <row r="29" spans="1:6" ht="33.75" customHeight="1" thickBot="1">
      <c r="A29" s="7" t="s">
        <v>3</v>
      </c>
      <c r="B29" s="8" t="s">
        <v>128</v>
      </c>
      <c r="C29" s="118">
        <v>3</v>
      </c>
      <c r="D29" s="82">
        <f>C29-(C30+C31)</f>
        <v>0</v>
      </c>
      <c r="E29" s="83"/>
      <c r="F29" s="92"/>
    </row>
    <row r="30" spans="1:6" ht="50.25" customHeight="1" thickBot="1">
      <c r="A30" s="7" t="s">
        <v>4</v>
      </c>
      <c r="B30" s="119" t="s">
        <v>129</v>
      </c>
      <c r="C30" s="120">
        <v>3</v>
      </c>
      <c r="D30" s="83"/>
      <c r="E30" s="83"/>
      <c r="F30" s="92"/>
    </row>
    <row r="31" spans="1:6" ht="60.75" thickBot="1">
      <c r="A31" s="7" t="s">
        <v>5</v>
      </c>
      <c r="B31" s="8" t="s">
        <v>130</v>
      </c>
      <c r="C31" s="118">
        <v>0</v>
      </c>
      <c r="D31" s="83"/>
      <c r="E31" s="83"/>
      <c r="F31" s="92"/>
    </row>
    <row r="32" spans="1:6" s="4" customFormat="1" ht="29.25" customHeight="1" thickBot="1">
      <c r="A32" s="56">
        <v>2</v>
      </c>
      <c r="B32" s="381" t="s">
        <v>131</v>
      </c>
      <c r="C32" s="382"/>
      <c r="D32" s="83"/>
      <c r="E32" s="83"/>
      <c r="F32" s="117"/>
    </row>
    <row r="33" spans="1:6" ht="30.75" thickBot="1">
      <c r="A33" s="7" t="s">
        <v>6</v>
      </c>
      <c r="B33" s="8" t="s">
        <v>132</v>
      </c>
      <c r="C33" s="118">
        <v>8</v>
      </c>
      <c r="D33" s="82">
        <f>C33-(C35+C34)</f>
        <v>0</v>
      </c>
      <c r="E33" s="83"/>
      <c r="F33" s="92"/>
    </row>
    <row r="34" spans="1:6" ht="45.75" thickBot="1">
      <c r="A34" s="7" t="s">
        <v>7</v>
      </c>
      <c r="B34" s="119" t="s">
        <v>133</v>
      </c>
      <c r="C34" s="120">
        <v>8</v>
      </c>
      <c r="D34" s="83"/>
      <c r="E34" s="83"/>
      <c r="F34" s="92"/>
    </row>
    <row r="35" spans="1:6" ht="60.75" thickBot="1">
      <c r="A35" s="7" t="s">
        <v>8</v>
      </c>
      <c r="B35" s="8" t="s">
        <v>134</v>
      </c>
      <c r="C35" s="118">
        <v>0</v>
      </c>
      <c r="D35" s="83"/>
      <c r="E35" s="83"/>
      <c r="F35" s="92"/>
    </row>
    <row r="36" spans="1:6" s="4" customFormat="1" ht="28.5" customHeight="1" thickBot="1">
      <c r="A36" s="56">
        <v>3</v>
      </c>
      <c r="B36" s="381" t="s">
        <v>135</v>
      </c>
      <c r="C36" s="382"/>
      <c r="D36" s="83"/>
      <c r="E36" s="83"/>
      <c r="F36" s="117"/>
    </row>
    <row r="37" spans="1:6" ht="30.75" thickBot="1">
      <c r="A37" s="9" t="s">
        <v>9</v>
      </c>
      <c r="B37" s="10" t="s">
        <v>136</v>
      </c>
      <c r="C37" s="121">
        <v>9</v>
      </c>
      <c r="D37" s="86">
        <f>C37-SUM(C39:C49)</f>
        <v>0</v>
      </c>
      <c r="E37" s="122">
        <f>C37-(C50+C63)</f>
        <v>0</v>
      </c>
      <c r="F37" s="92"/>
    </row>
    <row r="38" spans="1:6" ht="15.75" thickBot="1">
      <c r="A38" s="11"/>
      <c r="B38" s="390" t="s">
        <v>10</v>
      </c>
      <c r="C38" s="391"/>
      <c r="D38" s="85"/>
      <c r="E38" s="83"/>
      <c r="F38" s="92"/>
    </row>
    <row r="39" spans="1:6" ht="16.5" thickBot="1">
      <c r="A39" s="7" t="s">
        <v>77</v>
      </c>
      <c r="B39" s="8" t="s">
        <v>12</v>
      </c>
      <c r="C39" s="118">
        <v>1</v>
      </c>
      <c r="D39" s="82">
        <f>C39-(C52+C65)</f>
        <v>0</v>
      </c>
      <c r="E39" s="83"/>
      <c r="F39" s="92"/>
    </row>
    <row r="40" spans="1:6" ht="16.5" thickBot="1">
      <c r="A40" s="7" t="s">
        <v>78</v>
      </c>
      <c r="B40" s="8" t="s">
        <v>14</v>
      </c>
      <c r="C40" s="118">
        <v>0</v>
      </c>
      <c r="D40" s="82">
        <f t="shared" ref="D40:D49" si="2">C40-(C53+C66)</f>
        <v>0</v>
      </c>
      <c r="E40" s="83"/>
      <c r="F40" s="92"/>
    </row>
    <row r="41" spans="1:6" ht="16.5" thickBot="1">
      <c r="A41" s="7" t="s">
        <v>79</v>
      </c>
      <c r="B41" s="8" t="s">
        <v>16</v>
      </c>
      <c r="C41" s="118">
        <v>1</v>
      </c>
      <c r="D41" s="82">
        <f t="shared" si="2"/>
        <v>0</v>
      </c>
      <c r="E41" s="83"/>
      <c r="F41" s="92"/>
    </row>
    <row r="42" spans="1:6" ht="16.5" thickBot="1">
      <c r="A42" s="7" t="s">
        <v>80</v>
      </c>
      <c r="B42" s="8" t="s">
        <v>18</v>
      </c>
      <c r="C42" s="118">
        <v>1</v>
      </c>
      <c r="D42" s="82">
        <f t="shared" si="2"/>
        <v>0</v>
      </c>
      <c r="E42" s="83"/>
      <c r="F42" s="92"/>
    </row>
    <row r="43" spans="1:6" ht="16.5" thickBot="1">
      <c r="A43" s="7" t="s">
        <v>81</v>
      </c>
      <c r="B43" s="8" t="s">
        <v>20</v>
      </c>
      <c r="C43" s="118">
        <v>1</v>
      </c>
      <c r="D43" s="82">
        <f t="shared" si="2"/>
        <v>0</v>
      </c>
      <c r="E43" s="83"/>
      <c r="F43" s="92"/>
    </row>
    <row r="44" spans="1:6" ht="16.5" thickBot="1">
      <c r="A44" s="7" t="s">
        <v>82</v>
      </c>
      <c r="B44" s="8" t="s">
        <v>22</v>
      </c>
      <c r="C44" s="118">
        <v>1</v>
      </c>
      <c r="D44" s="82">
        <f t="shared" si="2"/>
        <v>0</v>
      </c>
      <c r="E44" s="83"/>
      <c r="F44" s="92"/>
    </row>
    <row r="45" spans="1:6" ht="16.5" thickBot="1">
      <c r="A45" s="7" t="s">
        <v>83</v>
      </c>
      <c r="B45" s="8" t="s">
        <v>24</v>
      </c>
      <c r="C45" s="118">
        <v>0</v>
      </c>
      <c r="D45" s="82">
        <f t="shared" si="2"/>
        <v>0</v>
      </c>
      <c r="E45" s="83"/>
      <c r="F45" s="92"/>
    </row>
    <row r="46" spans="1:6" ht="16.5" thickBot="1">
      <c r="A46" s="7" t="s">
        <v>84</v>
      </c>
      <c r="B46" s="8" t="s">
        <v>26</v>
      </c>
      <c r="C46" s="118">
        <v>1</v>
      </c>
      <c r="D46" s="82">
        <f t="shared" si="2"/>
        <v>0</v>
      </c>
      <c r="E46" s="83"/>
      <c r="F46" s="92"/>
    </row>
    <row r="47" spans="1:6" ht="16.5" thickBot="1">
      <c r="A47" s="7" t="s">
        <v>85</v>
      </c>
      <c r="B47" s="8" t="s">
        <v>28</v>
      </c>
      <c r="C47" s="118">
        <v>0</v>
      </c>
      <c r="D47" s="82">
        <f t="shared" si="2"/>
        <v>0</v>
      </c>
      <c r="E47" s="83"/>
      <c r="F47" s="92"/>
    </row>
    <row r="48" spans="1:6" ht="16.5" thickBot="1">
      <c r="A48" s="123" t="s">
        <v>173</v>
      </c>
      <c r="B48" s="8" t="s">
        <v>30</v>
      </c>
      <c r="C48" s="118">
        <v>2</v>
      </c>
      <c r="D48" s="82">
        <f t="shared" si="2"/>
        <v>0</v>
      </c>
      <c r="E48" s="83"/>
      <c r="F48" s="92"/>
    </row>
    <row r="49" spans="1:6" ht="16.5" thickBot="1">
      <c r="A49" s="123" t="s">
        <v>174</v>
      </c>
      <c r="B49" s="8" t="s">
        <v>32</v>
      </c>
      <c r="C49" s="118">
        <v>1</v>
      </c>
      <c r="D49" s="82">
        <f t="shared" si="2"/>
        <v>0</v>
      </c>
      <c r="E49" s="83"/>
      <c r="F49" s="92"/>
    </row>
    <row r="50" spans="1:6" ht="45.75" thickBot="1">
      <c r="A50" s="9" t="s">
        <v>33</v>
      </c>
      <c r="B50" s="10" t="s">
        <v>137</v>
      </c>
      <c r="C50" s="121">
        <v>9</v>
      </c>
      <c r="D50" s="86">
        <f>C50-SUM(C52:C62)</f>
        <v>0</v>
      </c>
      <c r="E50" s="83"/>
      <c r="F50" s="92"/>
    </row>
    <row r="51" spans="1:6" ht="15.75" thickBot="1">
      <c r="A51" s="11"/>
      <c r="B51" s="384" t="s">
        <v>10</v>
      </c>
      <c r="C51" s="385"/>
      <c r="D51" s="83"/>
      <c r="E51" s="83"/>
      <c r="F51" s="92"/>
    </row>
    <row r="52" spans="1:6" ht="16.5" thickBot="1">
      <c r="A52" s="7" t="s">
        <v>11</v>
      </c>
      <c r="B52" s="8" t="s">
        <v>12</v>
      </c>
      <c r="C52" s="118">
        <v>1</v>
      </c>
      <c r="D52" s="83"/>
      <c r="E52" s="83"/>
      <c r="F52" s="92"/>
    </row>
    <row r="53" spans="1:6" ht="16.5" thickBot="1">
      <c r="A53" s="7" t="s">
        <v>13</v>
      </c>
      <c r="B53" s="8" t="s">
        <v>14</v>
      </c>
      <c r="C53" s="118">
        <v>0</v>
      </c>
      <c r="D53" s="83"/>
      <c r="E53" s="83"/>
      <c r="F53" s="92"/>
    </row>
    <row r="54" spans="1:6" ht="16.5" thickBot="1">
      <c r="A54" s="7" t="s">
        <v>15</v>
      </c>
      <c r="B54" s="8" t="s">
        <v>16</v>
      </c>
      <c r="C54" s="118">
        <v>1</v>
      </c>
      <c r="D54" s="83"/>
      <c r="E54" s="83"/>
      <c r="F54" s="92"/>
    </row>
    <row r="55" spans="1:6" ht="16.5" thickBot="1">
      <c r="A55" s="7" t="s">
        <v>17</v>
      </c>
      <c r="B55" s="8" t="s">
        <v>18</v>
      </c>
      <c r="C55" s="118">
        <v>1</v>
      </c>
      <c r="D55" s="83"/>
      <c r="E55" s="83"/>
      <c r="F55" s="92"/>
    </row>
    <row r="56" spans="1:6" ht="16.5" thickBot="1">
      <c r="A56" s="7" t="s">
        <v>19</v>
      </c>
      <c r="B56" s="8" t="s">
        <v>20</v>
      </c>
      <c r="C56" s="118">
        <v>1</v>
      </c>
      <c r="D56" s="83"/>
      <c r="E56" s="83"/>
      <c r="F56" s="92"/>
    </row>
    <row r="57" spans="1:6" ht="16.5" thickBot="1">
      <c r="A57" s="7" t="s">
        <v>21</v>
      </c>
      <c r="B57" s="8" t="s">
        <v>22</v>
      </c>
      <c r="C57" s="118">
        <v>1</v>
      </c>
      <c r="D57" s="83"/>
      <c r="E57" s="83"/>
      <c r="F57" s="92"/>
    </row>
    <row r="58" spans="1:6" ht="16.5" thickBot="1">
      <c r="A58" s="7" t="s">
        <v>23</v>
      </c>
      <c r="B58" s="8" t="s">
        <v>24</v>
      </c>
      <c r="C58" s="118">
        <v>0</v>
      </c>
      <c r="D58" s="83"/>
      <c r="E58" s="83"/>
      <c r="F58" s="92"/>
    </row>
    <row r="59" spans="1:6" ht="16.5" thickBot="1">
      <c r="A59" s="7" t="s">
        <v>25</v>
      </c>
      <c r="B59" s="8" t="s">
        <v>26</v>
      </c>
      <c r="C59" s="118">
        <v>1</v>
      </c>
      <c r="D59" s="83"/>
      <c r="E59" s="83"/>
      <c r="F59" s="92"/>
    </row>
    <row r="60" spans="1:6" ht="16.5" thickBot="1">
      <c r="A60" s="7" t="s">
        <v>27</v>
      </c>
      <c r="B60" s="8" t="s">
        <v>28</v>
      </c>
      <c r="C60" s="118">
        <v>0</v>
      </c>
      <c r="D60" s="83"/>
      <c r="E60" s="83"/>
      <c r="F60" s="92"/>
    </row>
    <row r="61" spans="1:6" ht="16.5" thickBot="1">
      <c r="A61" s="7" t="s">
        <v>29</v>
      </c>
      <c r="B61" s="8" t="s">
        <v>30</v>
      </c>
      <c r="C61" s="118">
        <v>2</v>
      </c>
      <c r="D61" s="83"/>
      <c r="E61" s="83"/>
      <c r="F61" s="92"/>
    </row>
    <row r="62" spans="1:6" ht="16.5" thickBot="1">
      <c r="A62" s="7" t="s">
        <v>31</v>
      </c>
      <c r="B62" s="8" t="s">
        <v>32</v>
      </c>
      <c r="C62" s="118">
        <v>1</v>
      </c>
      <c r="D62" s="83"/>
      <c r="E62" s="83"/>
      <c r="F62" s="92"/>
    </row>
    <row r="63" spans="1:6" ht="60.75" thickBot="1">
      <c r="A63" s="9" t="s">
        <v>34</v>
      </c>
      <c r="B63" s="10" t="s">
        <v>138</v>
      </c>
      <c r="C63" s="121">
        <v>0</v>
      </c>
      <c r="D63" s="86">
        <f>C63-SUM(C65:C75)</f>
        <v>0</v>
      </c>
      <c r="E63" s="83"/>
      <c r="F63" s="92"/>
    </row>
    <row r="64" spans="1:6" ht="15.75" thickBot="1">
      <c r="A64" s="11"/>
      <c r="B64" s="384" t="s">
        <v>10</v>
      </c>
      <c r="C64" s="385"/>
      <c r="D64" s="83"/>
      <c r="E64" s="83"/>
      <c r="F64" s="92"/>
    </row>
    <row r="65" spans="1:6" ht="16.5" thickBot="1">
      <c r="A65" s="7" t="s">
        <v>35</v>
      </c>
      <c r="B65" s="8" t="s">
        <v>12</v>
      </c>
      <c r="C65" s="118">
        <v>0</v>
      </c>
      <c r="D65" s="83"/>
      <c r="E65" s="83"/>
      <c r="F65" s="92"/>
    </row>
    <row r="66" spans="1:6" ht="16.5" thickBot="1">
      <c r="A66" s="7" t="s">
        <v>36</v>
      </c>
      <c r="B66" s="8" t="s">
        <v>14</v>
      </c>
      <c r="C66" s="118">
        <v>0</v>
      </c>
      <c r="D66" s="83"/>
      <c r="E66" s="83"/>
      <c r="F66" s="92"/>
    </row>
    <row r="67" spans="1:6" ht="16.5" thickBot="1">
      <c r="A67" s="7" t="s">
        <v>37</v>
      </c>
      <c r="B67" s="8" t="s">
        <v>16</v>
      </c>
      <c r="C67" s="118">
        <v>0</v>
      </c>
      <c r="D67" s="83"/>
      <c r="E67" s="83"/>
      <c r="F67" s="92"/>
    </row>
    <row r="68" spans="1:6" ht="16.5" thickBot="1">
      <c r="A68" s="7" t="s">
        <v>38</v>
      </c>
      <c r="B68" s="8" t="s">
        <v>18</v>
      </c>
      <c r="C68" s="118">
        <v>0</v>
      </c>
      <c r="D68" s="83"/>
      <c r="E68" s="83"/>
      <c r="F68" s="92"/>
    </row>
    <row r="69" spans="1:6" ht="16.5" thickBot="1">
      <c r="A69" s="7" t="s">
        <v>39</v>
      </c>
      <c r="B69" s="8" t="s">
        <v>20</v>
      </c>
      <c r="C69" s="118">
        <v>0</v>
      </c>
      <c r="D69" s="83"/>
      <c r="E69" s="83"/>
      <c r="F69" s="92"/>
    </row>
    <row r="70" spans="1:6" ht="16.5" thickBot="1">
      <c r="A70" s="7" t="s">
        <v>40</v>
      </c>
      <c r="B70" s="8" t="s">
        <v>22</v>
      </c>
      <c r="C70" s="118">
        <v>0</v>
      </c>
      <c r="D70" s="83"/>
      <c r="E70" s="83"/>
      <c r="F70" s="92"/>
    </row>
    <row r="71" spans="1:6" ht="16.5" thickBot="1">
      <c r="A71" s="7" t="s">
        <v>41</v>
      </c>
      <c r="B71" s="8" t="s">
        <v>24</v>
      </c>
      <c r="C71" s="118">
        <v>0</v>
      </c>
      <c r="D71" s="83"/>
      <c r="E71" s="83"/>
      <c r="F71" s="92"/>
    </row>
    <row r="72" spans="1:6" ht="16.5" thickBot="1">
      <c r="A72" s="7" t="s">
        <v>42</v>
      </c>
      <c r="B72" s="8" t="s">
        <v>26</v>
      </c>
      <c r="C72" s="118">
        <v>0</v>
      </c>
      <c r="D72" s="83"/>
      <c r="E72" s="83"/>
      <c r="F72" s="92"/>
    </row>
    <row r="73" spans="1:6" ht="16.5" thickBot="1">
      <c r="A73" s="7" t="s">
        <v>43</v>
      </c>
      <c r="B73" s="8" t="s">
        <v>28</v>
      </c>
      <c r="C73" s="118">
        <v>0</v>
      </c>
      <c r="D73" s="83"/>
      <c r="E73" s="83"/>
      <c r="F73" s="92"/>
    </row>
    <row r="74" spans="1:6" ht="16.5" thickBot="1">
      <c r="A74" s="7" t="s">
        <v>44</v>
      </c>
      <c r="B74" s="8" t="s">
        <v>30</v>
      </c>
      <c r="C74" s="118">
        <v>0</v>
      </c>
      <c r="D74" s="83"/>
      <c r="E74" s="83"/>
      <c r="F74" s="92"/>
    </row>
    <row r="75" spans="1:6" ht="16.5" thickBot="1">
      <c r="A75" s="7" t="s">
        <v>45</v>
      </c>
      <c r="B75" s="8" t="s">
        <v>32</v>
      </c>
      <c r="C75" s="118">
        <v>0</v>
      </c>
      <c r="D75" s="83"/>
      <c r="E75" s="83"/>
      <c r="F75" s="92"/>
    </row>
    <row r="76" spans="1:6" ht="46.5" customHeight="1" thickBot="1">
      <c r="A76" s="56">
        <v>4</v>
      </c>
      <c r="B76" s="381" t="s">
        <v>46</v>
      </c>
      <c r="C76" s="382"/>
      <c r="D76" s="83"/>
      <c r="E76" s="83"/>
      <c r="F76" s="92"/>
    </row>
    <row r="77" spans="1:6" ht="45.75" thickBot="1">
      <c r="A77" s="7" t="s">
        <v>47</v>
      </c>
      <c r="B77" s="8" t="s">
        <v>48</v>
      </c>
      <c r="C77" s="118">
        <v>4</v>
      </c>
      <c r="D77" s="82">
        <f>C77-(C78+C79)</f>
        <v>0</v>
      </c>
      <c r="E77" s="83"/>
      <c r="F77" s="92"/>
    </row>
    <row r="78" spans="1:6" ht="60.75" thickBot="1">
      <c r="A78" s="7" t="s">
        <v>49</v>
      </c>
      <c r="B78" s="8" t="s">
        <v>139</v>
      </c>
      <c r="C78" s="118">
        <v>3</v>
      </c>
      <c r="D78" s="83"/>
      <c r="E78" s="83"/>
      <c r="F78" s="92"/>
    </row>
    <row r="79" spans="1:6" ht="75.75" customHeight="1" thickBot="1">
      <c r="A79" s="7" t="s">
        <v>50</v>
      </c>
      <c r="B79" s="8" t="s">
        <v>140</v>
      </c>
      <c r="C79" s="118">
        <v>1</v>
      </c>
      <c r="D79" s="83"/>
      <c r="E79" s="83"/>
      <c r="F79" s="92"/>
    </row>
    <row r="80" spans="1:6" ht="44.25" customHeight="1" thickBot="1">
      <c r="A80" s="56" t="s">
        <v>141</v>
      </c>
      <c r="B80" s="381" t="s">
        <v>142</v>
      </c>
      <c r="C80" s="382"/>
      <c r="D80" s="83"/>
      <c r="E80" s="83"/>
      <c r="F80" s="92"/>
    </row>
    <row r="81" spans="1:6" ht="60.75" thickBot="1">
      <c r="A81" s="7" t="s">
        <v>143</v>
      </c>
      <c r="B81" s="8" t="s">
        <v>175</v>
      </c>
      <c r="C81" s="118">
        <v>11</v>
      </c>
      <c r="D81" s="124"/>
      <c r="E81" s="124"/>
      <c r="F81" s="125"/>
    </row>
  </sheetData>
  <sheetProtection sheet="1" selectLockedCells="1"/>
  <mergeCells count="11">
    <mergeCell ref="B38:C38"/>
    <mergeCell ref="B51:C51"/>
    <mergeCell ref="B64:C64"/>
    <mergeCell ref="B76:C76"/>
    <mergeCell ref="B80:C80"/>
    <mergeCell ref="B36:C36"/>
    <mergeCell ref="A2:C2"/>
    <mergeCell ref="A6:C6"/>
    <mergeCell ref="A27:C27"/>
    <mergeCell ref="B28:C28"/>
    <mergeCell ref="B32:C32"/>
  </mergeCells>
  <conditionalFormatting sqref="D29">
    <cfRule type="cellIs" dxfId="91" priority="31" operator="lessThan">
      <formula>0</formula>
    </cfRule>
    <cfRule type="cellIs" dxfId="90" priority="32" operator="greaterThan">
      <formula>0</formula>
    </cfRule>
  </conditionalFormatting>
  <conditionalFormatting sqref="D33">
    <cfRule type="cellIs" dxfId="89" priority="29" operator="lessThan">
      <formula>0</formula>
    </cfRule>
    <cfRule type="cellIs" dxfId="88" priority="30" operator="greaterThan">
      <formula>0</formula>
    </cfRule>
  </conditionalFormatting>
  <conditionalFormatting sqref="D77">
    <cfRule type="cellIs" dxfId="87" priority="27" operator="lessThan">
      <formula>0</formula>
    </cfRule>
    <cfRule type="cellIs" dxfId="86" priority="28" operator="greaterThan">
      <formula>0</formula>
    </cfRule>
  </conditionalFormatting>
  <conditionalFormatting sqref="D39:D49">
    <cfRule type="cellIs" dxfId="85" priority="25" operator="lessThan">
      <formula>0</formula>
    </cfRule>
    <cfRule type="cellIs" dxfId="84" priority="26" operator="greaterThan">
      <formula>0</formula>
    </cfRule>
  </conditionalFormatting>
  <conditionalFormatting sqref="D37">
    <cfRule type="cellIs" dxfId="83" priority="24" operator="greaterThan">
      <formula>0</formula>
    </cfRule>
  </conditionalFormatting>
  <conditionalFormatting sqref="E37">
    <cfRule type="cellIs" dxfId="82" priority="22" operator="lessThan">
      <formula>0</formula>
    </cfRule>
    <cfRule type="cellIs" dxfId="81" priority="23" operator="greaterThan">
      <formula>0</formula>
    </cfRule>
  </conditionalFormatting>
  <conditionalFormatting sqref="D50">
    <cfRule type="cellIs" dxfId="80" priority="21" operator="greaterThan">
      <formula>0</formula>
    </cfRule>
  </conditionalFormatting>
  <conditionalFormatting sqref="D63">
    <cfRule type="cellIs" dxfId="79" priority="20" operator="greaterThan">
      <formula>0</formula>
    </cfRule>
  </conditionalFormatting>
  <conditionalFormatting sqref="D7">
    <cfRule type="cellIs" dxfId="78" priority="18" operator="lessThan">
      <formula>0</formula>
    </cfRule>
    <cfRule type="cellIs" dxfId="77" priority="19" operator="greaterThan">
      <formula>0</formula>
    </cfRule>
  </conditionalFormatting>
  <conditionalFormatting sqref="D9">
    <cfRule type="cellIs" dxfId="76" priority="16" operator="lessThan">
      <formula>0</formula>
    </cfRule>
    <cfRule type="cellIs" dxfId="75" priority="17" operator="greaterThan">
      <formula>0</formula>
    </cfRule>
  </conditionalFormatting>
  <conditionalFormatting sqref="E8">
    <cfRule type="cellIs" dxfId="74" priority="15" operator="lessThan">
      <formula>0</formula>
    </cfRule>
  </conditionalFormatting>
  <conditionalFormatting sqref="E17">
    <cfRule type="cellIs" dxfId="73" priority="14" operator="lessThan">
      <formula>0</formula>
    </cfRule>
  </conditionalFormatting>
  <conditionalFormatting sqref="E10:E12">
    <cfRule type="cellIs" dxfId="72" priority="13" operator="lessThan">
      <formula>0</formula>
    </cfRule>
  </conditionalFormatting>
  <conditionalFormatting sqref="E13">
    <cfRule type="cellIs" dxfId="71" priority="12" operator="lessThan">
      <formula>0</formula>
    </cfRule>
  </conditionalFormatting>
  <conditionalFormatting sqref="E14">
    <cfRule type="cellIs" dxfId="70" priority="11" operator="lessThan">
      <formula>0</formula>
    </cfRule>
  </conditionalFormatting>
  <conditionalFormatting sqref="E15">
    <cfRule type="cellIs" dxfId="69" priority="10" operator="lessThan">
      <formula>0</formula>
    </cfRule>
  </conditionalFormatting>
  <conditionalFormatting sqref="E9">
    <cfRule type="cellIs" dxfId="68" priority="9" operator="lessThan">
      <formula>0</formula>
    </cfRule>
  </conditionalFormatting>
  <conditionalFormatting sqref="D16">
    <cfRule type="cellIs" dxfId="67" priority="7" operator="lessThan">
      <formula>0</formula>
    </cfRule>
    <cfRule type="cellIs" dxfId="66" priority="8" operator="greaterThan">
      <formula>0</formula>
    </cfRule>
  </conditionalFormatting>
  <conditionalFormatting sqref="D18"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E19:E22">
    <cfRule type="cellIs" dxfId="63" priority="4" operator="lessThan">
      <formula>0</formula>
    </cfRule>
  </conditionalFormatting>
  <conditionalFormatting sqref="E18">
    <cfRule type="cellIs" dxfId="62" priority="3" operator="lessThan">
      <formula>0</formula>
    </cfRule>
  </conditionalFormatting>
  <conditionalFormatting sqref="E23">
    <cfRule type="cellIs" dxfId="61" priority="2" operator="lessThan">
      <formula>0</formula>
    </cfRule>
  </conditionalFormatting>
  <conditionalFormatting sqref="E24:E26">
    <cfRule type="cellIs" dxfId="60" priority="1" operator="lessThan">
      <formula>0</formula>
    </cfRule>
  </conditionalFormatting>
  <dataValidations count="1">
    <dataValidation type="list" allowBlank="1" showInputMessage="1" showErrorMessage="1" sqref="C7:C26">
      <formula1>"1,0"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"/>
  <sheetViews>
    <sheetView workbookViewId="0">
      <selection activeCell="M32" sqref="M32"/>
    </sheetView>
  </sheetViews>
  <sheetFormatPr defaultRowHeight="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T8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" sqref="D1"/>
    </sheetView>
  </sheetViews>
  <sheetFormatPr defaultColWidth="9.140625" defaultRowHeight="15"/>
  <cols>
    <col min="1" max="1" width="5.140625" style="1" customWidth="1"/>
    <col min="2" max="2" width="42.140625" style="1" customWidth="1"/>
    <col min="3" max="3" width="10.85546875" style="1" customWidth="1"/>
    <col min="4" max="4" width="11.42578125" style="5" customWidth="1"/>
    <col min="5" max="5" width="10" style="1" customWidth="1"/>
    <col min="6" max="6" width="7.140625" style="1" customWidth="1"/>
    <col min="7" max="7" width="10.42578125" style="1" customWidth="1"/>
    <col min="8" max="8" width="9.42578125" style="1" customWidth="1"/>
    <col min="9" max="9" width="6.42578125" style="1" customWidth="1"/>
    <col min="10" max="10" width="10.85546875" style="1" customWidth="1"/>
    <col min="11" max="11" width="9.140625" style="1"/>
    <col min="12" max="12" width="9.85546875" style="1" customWidth="1"/>
    <col min="13" max="15" width="9.140625" style="1"/>
    <col min="16" max="16" width="6.85546875" style="1" customWidth="1"/>
    <col min="17" max="17" width="12.85546875" style="1" customWidth="1"/>
    <col min="18" max="18" width="8.85546875" style="1" customWidth="1"/>
    <col min="19" max="19" width="12.85546875" style="1" customWidth="1"/>
    <col min="20" max="20" width="8.85546875" style="1" customWidth="1"/>
    <col min="21" max="21" width="12.85546875" style="1" customWidth="1"/>
    <col min="22" max="22" width="8.85546875" style="1" customWidth="1"/>
    <col min="23" max="23" width="12.85546875" style="1" customWidth="1"/>
    <col min="24" max="24" width="8.85546875" style="1" customWidth="1"/>
    <col min="25" max="16384" width="9.140625" style="1"/>
  </cols>
  <sheetData>
    <row r="1" spans="1:20" s="3" customFormat="1" ht="15.75">
      <c r="A1" s="44" t="s">
        <v>51</v>
      </c>
      <c r="B1" s="45"/>
      <c r="C1" s="45"/>
    </row>
    <row r="2" spans="1:20" ht="18.75">
      <c r="A2" s="407" t="str">
        <f>МОУО_Форма_1!A2</f>
        <v>Управление образования Первомайского района</v>
      </c>
      <c r="B2" s="407"/>
      <c r="C2" s="407"/>
      <c r="D2" s="1"/>
    </row>
    <row r="3" spans="1:20" ht="11.4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0" ht="11.45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T4" s="2"/>
    </row>
    <row r="5" spans="1:20" ht="41.25" customHeight="1">
      <c r="A5" s="416" t="s">
        <v>53</v>
      </c>
      <c r="B5" s="419" t="s">
        <v>1</v>
      </c>
      <c r="C5" s="421" t="s">
        <v>144</v>
      </c>
      <c r="D5" s="422"/>
      <c r="E5" s="422"/>
      <c r="F5" s="422"/>
      <c r="G5" s="422"/>
      <c r="H5" s="423"/>
      <c r="I5" s="424" t="s">
        <v>52</v>
      </c>
      <c r="J5" s="421" t="s">
        <v>145</v>
      </c>
      <c r="K5" s="422"/>
      <c r="L5" s="422"/>
      <c r="M5" s="422"/>
      <c r="N5" s="422"/>
      <c r="O5" s="422"/>
      <c r="P5" s="408" t="s">
        <v>52</v>
      </c>
    </row>
    <row r="6" spans="1:20" ht="18.95" customHeight="1">
      <c r="A6" s="417"/>
      <c r="B6" s="415"/>
      <c r="C6" s="411" t="s">
        <v>54</v>
      </c>
      <c r="D6" s="411"/>
      <c r="E6" s="411"/>
      <c r="F6" s="411"/>
      <c r="G6" s="411"/>
      <c r="H6" s="411" t="s">
        <v>55</v>
      </c>
      <c r="I6" s="425"/>
      <c r="J6" s="411" t="s">
        <v>54</v>
      </c>
      <c r="K6" s="411"/>
      <c r="L6" s="411"/>
      <c r="M6" s="411"/>
      <c r="N6" s="411"/>
      <c r="O6" s="411" t="s">
        <v>55</v>
      </c>
      <c r="P6" s="409"/>
    </row>
    <row r="7" spans="1:20" ht="39.6" customHeight="1" thickBot="1">
      <c r="A7" s="418"/>
      <c r="B7" s="420"/>
      <c r="C7" s="15" t="s">
        <v>56</v>
      </c>
      <c r="D7" s="15" t="s">
        <v>57</v>
      </c>
      <c r="E7" s="15" t="s">
        <v>58</v>
      </c>
      <c r="F7" s="15" t="s">
        <v>73</v>
      </c>
      <c r="G7" s="15" t="s">
        <v>59</v>
      </c>
      <c r="H7" s="412"/>
      <c r="I7" s="426"/>
      <c r="J7" s="15" t="s">
        <v>56</v>
      </c>
      <c r="K7" s="15" t="s">
        <v>57</v>
      </c>
      <c r="L7" s="15" t="s">
        <v>58</v>
      </c>
      <c r="M7" s="15" t="s">
        <v>73</v>
      </c>
      <c r="N7" s="15" t="s">
        <v>59</v>
      </c>
      <c r="O7" s="412"/>
      <c r="P7" s="410"/>
    </row>
    <row r="8" spans="1:20" s="41" customFormat="1" ht="22.5" customHeight="1" thickBot="1">
      <c r="A8" s="38">
        <v>1</v>
      </c>
      <c r="B8" s="39">
        <v>2</v>
      </c>
      <c r="C8" s="40">
        <v>3</v>
      </c>
      <c r="D8" s="40">
        <v>4</v>
      </c>
      <c r="E8" s="40">
        <v>5</v>
      </c>
      <c r="F8" s="40">
        <v>6</v>
      </c>
      <c r="G8" s="40">
        <v>7</v>
      </c>
      <c r="H8" s="40">
        <v>8</v>
      </c>
      <c r="I8" s="40">
        <v>9</v>
      </c>
      <c r="J8" s="40">
        <v>10</v>
      </c>
      <c r="K8" s="40">
        <v>11</v>
      </c>
      <c r="L8" s="40">
        <v>12</v>
      </c>
      <c r="M8" s="40">
        <v>13</v>
      </c>
      <c r="N8" s="40">
        <v>14</v>
      </c>
      <c r="O8" s="40">
        <v>15</v>
      </c>
      <c r="P8" s="40">
        <v>16</v>
      </c>
    </row>
    <row r="9" spans="1:20" ht="48" customHeight="1" thickBot="1">
      <c r="A9" s="16">
        <v>1</v>
      </c>
      <c r="B9" s="57" t="s">
        <v>146</v>
      </c>
      <c r="C9" s="18">
        <f>SUM(Начало2:Конец2!C9)</f>
        <v>15</v>
      </c>
      <c r="D9" s="18">
        <f>SUM(Начало2:Конец2!D9)</f>
        <v>0</v>
      </c>
      <c r="E9" s="18">
        <f>SUM(Начало2:Конец2!E9)</f>
        <v>0</v>
      </c>
      <c r="F9" s="18">
        <f>SUM(Начало2:Конец2!F9)</f>
        <v>0</v>
      </c>
      <c r="G9" s="18">
        <f>SUM(Начало2:Конец2!G9)</f>
        <v>0</v>
      </c>
      <c r="H9" s="18">
        <f>SUM(Начало2:Конец2!H9)</f>
        <v>14</v>
      </c>
      <c r="I9" s="19">
        <f>МОУО_Форма_1!C30-SUM(C9:H9)</f>
        <v>0</v>
      </c>
      <c r="J9" s="18">
        <f>SUM(Начало2:Конец2!J9)</f>
        <v>2</v>
      </c>
      <c r="K9" s="18">
        <f>SUM(Начало2:Конец2!K9)</f>
        <v>0</v>
      </c>
      <c r="L9" s="18">
        <f>SUM(Начало2:Конец2!L9)</f>
        <v>0</v>
      </c>
      <c r="M9" s="18">
        <f>SUM(Начало2:Конец2!M9)</f>
        <v>0</v>
      </c>
      <c r="N9" s="18">
        <f>SUM(Начало2:Конец2!N9)</f>
        <v>0</v>
      </c>
      <c r="O9" s="18">
        <f>SUM(Начало2:Конец2!O9)</f>
        <v>3</v>
      </c>
      <c r="P9" s="20">
        <f>МОУО_Форма_1!C31-SUM(J9:O9)</f>
        <v>0</v>
      </c>
    </row>
    <row r="10" spans="1:20" ht="58.5" customHeight="1" thickBot="1">
      <c r="A10" s="21">
        <v>2</v>
      </c>
      <c r="B10" s="58" t="s">
        <v>147</v>
      </c>
      <c r="C10" s="22">
        <f>SUM(Начало2:Конец2!C10)</f>
        <v>28</v>
      </c>
      <c r="D10" s="22">
        <f>SUM(Начало2:Конец2!D10)</f>
        <v>0</v>
      </c>
      <c r="E10" s="22">
        <f>SUM(Начало2:Конец2!E10)</f>
        <v>0</v>
      </c>
      <c r="F10" s="22">
        <f>SUM(Начало2:Конец2!F10)</f>
        <v>0</v>
      </c>
      <c r="G10" s="22">
        <f>SUM(Начало2:Конец2!G10)</f>
        <v>0</v>
      </c>
      <c r="H10" s="22">
        <f>SUM(Начало2:Конец2!H10)</f>
        <v>31</v>
      </c>
      <c r="I10" s="23">
        <f>МОУО_Форма_1!C34-SUM(C10:H10)</f>
        <v>0</v>
      </c>
      <c r="J10" s="22">
        <f>SUM(Начало2:Конец2!J10)</f>
        <v>2</v>
      </c>
      <c r="K10" s="22">
        <f>SUM(Начало2:Конец2!K10)</f>
        <v>0</v>
      </c>
      <c r="L10" s="22">
        <f>SUM(Начало2:Конец2!L10)</f>
        <v>0</v>
      </c>
      <c r="M10" s="22">
        <f>SUM(Начало2:Конец2!M10)</f>
        <v>0</v>
      </c>
      <c r="N10" s="22">
        <f>SUM(Начало2:Конец2!N10)</f>
        <v>0</v>
      </c>
      <c r="O10" s="22">
        <f>SUM(Начало2:Конец2!O10)</f>
        <v>6</v>
      </c>
      <c r="P10" s="24">
        <f>МОУО_Форма_1!C35-SUM(J10:O10)</f>
        <v>0</v>
      </c>
    </row>
    <row r="11" spans="1:20" ht="50.1" customHeight="1" thickBot="1">
      <c r="A11" s="25">
        <v>3</v>
      </c>
      <c r="B11" s="59" t="s">
        <v>148</v>
      </c>
      <c r="C11" s="26">
        <f>SUM(Начало2:Конец2!C11)</f>
        <v>32</v>
      </c>
      <c r="D11" s="26">
        <f>SUM(Начало2:Конец2!D11)</f>
        <v>0</v>
      </c>
      <c r="E11" s="26">
        <f>SUM(Начало2:Конец2!E11)</f>
        <v>0</v>
      </c>
      <c r="F11" s="26">
        <f>SUM(Начало2:Конец2!F11)</f>
        <v>0</v>
      </c>
      <c r="G11" s="26">
        <f>SUM(Начало2:Конец2!G11)</f>
        <v>0</v>
      </c>
      <c r="H11" s="26">
        <f>SUM(Начало2:Конец2!H11)</f>
        <v>64</v>
      </c>
      <c r="I11" s="27">
        <f>МОУО_Форма_1!C50-SUM(C11:H11)</f>
        <v>0</v>
      </c>
      <c r="J11" s="26">
        <f>SUM(Начало2:Конец2!J11)</f>
        <v>16</v>
      </c>
      <c r="K11" s="26">
        <f>SUM(Начало2:Конец2!K11)</f>
        <v>0</v>
      </c>
      <c r="L11" s="26">
        <f>SUM(Начало2:Конец2!L11)</f>
        <v>0</v>
      </c>
      <c r="M11" s="26">
        <f>SUM(Начало2:Конец2!M11)</f>
        <v>0</v>
      </c>
      <c r="N11" s="26">
        <f>SUM(Начало2:Конец2!N11)</f>
        <v>0</v>
      </c>
      <c r="O11" s="26">
        <f>SUM(Начало2:Конец2!O11)</f>
        <v>19</v>
      </c>
      <c r="P11" s="28">
        <f>МОУО_Форма_1!C63-SUM(J11:O11)</f>
        <v>0</v>
      </c>
    </row>
    <row r="12" spans="1:20" ht="14.45" customHeight="1">
      <c r="A12" s="413" t="s">
        <v>71</v>
      </c>
      <c r="B12" s="414"/>
      <c r="C12" s="415"/>
      <c r="D12" s="415"/>
      <c r="E12" s="415"/>
      <c r="F12" s="415"/>
      <c r="G12" s="415"/>
      <c r="H12" s="415"/>
      <c r="I12" s="29"/>
      <c r="J12" s="415"/>
      <c r="K12" s="415"/>
      <c r="L12" s="415"/>
      <c r="M12" s="415"/>
      <c r="N12" s="415"/>
      <c r="O12" s="415"/>
      <c r="P12" s="30"/>
    </row>
    <row r="13" spans="1:20" ht="21.75" customHeight="1">
      <c r="A13" s="31" t="s">
        <v>9</v>
      </c>
      <c r="B13" s="32" t="s">
        <v>12</v>
      </c>
      <c r="C13" s="33">
        <f>SUM(Начало2:Конец2!C13)</f>
        <v>8</v>
      </c>
      <c r="D13" s="33">
        <f>SUM(Начало2:Конец2!D13)</f>
        <v>0</v>
      </c>
      <c r="E13" s="33">
        <f>SUM(Начало2:Конец2!E13)</f>
        <v>0</v>
      </c>
      <c r="F13" s="33">
        <f>SUM(Начало2:Конец2!F13)</f>
        <v>0</v>
      </c>
      <c r="G13" s="33">
        <f>SUM(Начало2:Конец2!G13)</f>
        <v>0</v>
      </c>
      <c r="H13" s="33">
        <f>SUM(Начало2:Конец2!H13)</f>
        <v>7</v>
      </c>
      <c r="I13" s="29">
        <f>МОУО_Форма_1!C52-SUM(C13:H13)</f>
        <v>0</v>
      </c>
      <c r="J13" s="33">
        <f>SUM(Начало2:Конец2!J13)</f>
        <v>2</v>
      </c>
      <c r="K13" s="33">
        <f>SUM(Начало2:Конец2!K13)</f>
        <v>0</v>
      </c>
      <c r="L13" s="33">
        <f>SUM(Начало2:Конец2!L13)</f>
        <v>0</v>
      </c>
      <c r="M13" s="33">
        <f>SUM(Начало2:Конец2!M13)</f>
        <v>0</v>
      </c>
      <c r="N13" s="33">
        <f>SUM(Начало2:Конец2!N13)</f>
        <v>0</v>
      </c>
      <c r="O13" s="33">
        <f>SUM(Начало2:Конец2!O13)</f>
        <v>3</v>
      </c>
      <c r="P13" s="30">
        <f>МОУО_Форма_1!C65-SUM(J13:O13)</f>
        <v>0</v>
      </c>
    </row>
    <row r="14" spans="1:20" ht="21.75" customHeight="1">
      <c r="A14" s="31" t="s">
        <v>60</v>
      </c>
      <c r="B14" s="32" t="s">
        <v>14</v>
      </c>
      <c r="C14" s="33">
        <f>SUM(Начало2:Конец2!C14)</f>
        <v>0</v>
      </c>
      <c r="D14" s="33">
        <f>SUM(Начало2:Конец2!D14)</f>
        <v>0</v>
      </c>
      <c r="E14" s="33">
        <f>SUM(Начало2:Конец2!E14)</f>
        <v>0</v>
      </c>
      <c r="F14" s="33">
        <f>SUM(Начало2:Конец2!F14)</f>
        <v>0</v>
      </c>
      <c r="G14" s="33">
        <f>SUM(Начало2:Конец2!G14)</f>
        <v>0</v>
      </c>
      <c r="H14" s="33">
        <f>SUM(Начало2:Конец2!H14)</f>
        <v>1</v>
      </c>
      <c r="I14" s="29">
        <f>МОУО_Форма_1!C53-SUM(C14:H14)</f>
        <v>0</v>
      </c>
      <c r="J14" s="33">
        <f>SUM(Начало2:Конец2!J14)</f>
        <v>0</v>
      </c>
      <c r="K14" s="33">
        <f>SUM(Начало2:Конец2!K14)</f>
        <v>0</v>
      </c>
      <c r="L14" s="33">
        <f>SUM(Начало2:Конец2!L14)</f>
        <v>0</v>
      </c>
      <c r="M14" s="33">
        <f>SUM(Начало2:Конец2!M14)</f>
        <v>0</v>
      </c>
      <c r="N14" s="33">
        <f>SUM(Начало2:Конец2!N14)</f>
        <v>0</v>
      </c>
      <c r="O14" s="33">
        <f>SUM(Начало2:Конец2!O14)</f>
        <v>0</v>
      </c>
      <c r="P14" s="30">
        <f>МОУО_Форма_1!C66-SUM(J14:O14)</f>
        <v>0</v>
      </c>
    </row>
    <row r="15" spans="1:20" ht="21.75" customHeight="1">
      <c r="A15" s="31" t="s">
        <v>61</v>
      </c>
      <c r="B15" s="32" t="s">
        <v>16</v>
      </c>
      <c r="C15" s="33">
        <f>SUM(Начало2:Конец2!C15)</f>
        <v>4</v>
      </c>
      <c r="D15" s="33">
        <f>SUM(Начало2:Конец2!D15)</f>
        <v>0</v>
      </c>
      <c r="E15" s="33">
        <f>SUM(Начало2:Конец2!E15)</f>
        <v>0</v>
      </c>
      <c r="F15" s="33">
        <f>SUM(Начало2:Конец2!F15)</f>
        <v>0</v>
      </c>
      <c r="G15" s="33">
        <f>SUM(Начало2:Конец2!G15)</f>
        <v>0</v>
      </c>
      <c r="H15" s="33">
        <f>SUM(Начало2:Конец2!H15)</f>
        <v>6</v>
      </c>
      <c r="I15" s="29">
        <f>МОУО_Форма_1!C54-SUM(C15:H15)</f>
        <v>0</v>
      </c>
      <c r="J15" s="33">
        <f>SUM(Начало2:Конец2!J15)</f>
        <v>2</v>
      </c>
      <c r="K15" s="33">
        <f>SUM(Начало2:Конец2!K15)</f>
        <v>0</v>
      </c>
      <c r="L15" s="33">
        <f>SUM(Начало2:Конец2!L15)</f>
        <v>0</v>
      </c>
      <c r="M15" s="33">
        <f>SUM(Начало2:Конец2!M15)</f>
        <v>0</v>
      </c>
      <c r="N15" s="33">
        <f>SUM(Начало2:Конец2!N15)</f>
        <v>0</v>
      </c>
      <c r="O15" s="33">
        <f>SUM(Начало2:Конец2!O15)</f>
        <v>3</v>
      </c>
      <c r="P15" s="30">
        <f>МОУО_Форма_1!C67-SUM(J15:O15)</f>
        <v>0</v>
      </c>
    </row>
    <row r="16" spans="1:20" ht="21.75" customHeight="1">
      <c r="A16" s="31" t="s">
        <v>62</v>
      </c>
      <c r="B16" s="32" t="s">
        <v>18</v>
      </c>
      <c r="C16" s="33">
        <f>SUM(Начало2:Конец2!C16)</f>
        <v>4</v>
      </c>
      <c r="D16" s="33">
        <f>SUM(Начало2:Конец2!D16)</f>
        <v>0</v>
      </c>
      <c r="E16" s="33">
        <f>SUM(Начало2:Конец2!E16)</f>
        <v>0</v>
      </c>
      <c r="F16" s="33">
        <f>SUM(Начало2:Конец2!F16)</f>
        <v>0</v>
      </c>
      <c r="G16" s="33">
        <f>SUM(Начало2:Конец2!G16)</f>
        <v>0</v>
      </c>
      <c r="H16" s="33">
        <f>SUM(Начало2:Конец2!H16)</f>
        <v>9</v>
      </c>
      <c r="I16" s="29">
        <f>МОУО_Форма_1!C55-SUM(C16:H16)</f>
        <v>0</v>
      </c>
      <c r="J16" s="33">
        <f>SUM(Начало2:Конец2!J16)</f>
        <v>2</v>
      </c>
      <c r="K16" s="33">
        <f>SUM(Начало2:Конец2!K16)</f>
        <v>0</v>
      </c>
      <c r="L16" s="33">
        <f>SUM(Начало2:Конец2!L16)</f>
        <v>0</v>
      </c>
      <c r="M16" s="33">
        <f>SUM(Начало2:Конец2!M16)</f>
        <v>0</v>
      </c>
      <c r="N16" s="33">
        <f>SUM(Начало2:Конец2!N16)</f>
        <v>0</v>
      </c>
      <c r="O16" s="33">
        <f>SUM(Начало2:Конец2!O16)</f>
        <v>1</v>
      </c>
      <c r="P16" s="30">
        <f>МОУО_Форма_1!C68-SUM(J16:O16)</f>
        <v>0</v>
      </c>
    </row>
    <row r="17" spans="1:16" ht="21.75" customHeight="1">
      <c r="A17" s="31" t="s">
        <v>63</v>
      </c>
      <c r="B17" s="32" t="s">
        <v>20</v>
      </c>
      <c r="C17" s="33">
        <f>SUM(Начало2:Конец2!C17)</f>
        <v>2</v>
      </c>
      <c r="D17" s="33">
        <f>SUM(Начало2:Конец2!D17)</f>
        <v>0</v>
      </c>
      <c r="E17" s="33">
        <f>SUM(Начало2:Конец2!E17)</f>
        <v>0</v>
      </c>
      <c r="F17" s="33">
        <f>SUM(Начало2:Конец2!F17)</f>
        <v>0</v>
      </c>
      <c r="G17" s="33">
        <f>SUM(Начало2:Конец2!G17)</f>
        <v>0</v>
      </c>
      <c r="H17" s="33">
        <f>SUM(Начало2:Конец2!H17)</f>
        <v>7</v>
      </c>
      <c r="I17" s="29">
        <f>МОУО_Форма_1!C56-SUM(C17:H17)</f>
        <v>0</v>
      </c>
      <c r="J17" s="33">
        <f>SUM(Начало2:Конец2!J17)</f>
        <v>3</v>
      </c>
      <c r="K17" s="33">
        <f>SUM(Начало2:Конец2!K17)</f>
        <v>0</v>
      </c>
      <c r="L17" s="33">
        <f>SUM(Начало2:Конец2!L17)</f>
        <v>0</v>
      </c>
      <c r="M17" s="33">
        <f>SUM(Начало2:Конец2!M17)</f>
        <v>0</v>
      </c>
      <c r="N17" s="33">
        <f>SUM(Начало2:Конец2!N17)</f>
        <v>0</v>
      </c>
      <c r="O17" s="33">
        <f>SUM(Начало2:Конец2!O17)</f>
        <v>2</v>
      </c>
      <c r="P17" s="30">
        <f>МОУО_Форма_1!C69-SUM(J17:O17)</f>
        <v>0</v>
      </c>
    </row>
    <row r="18" spans="1:16" ht="21.75" customHeight="1">
      <c r="A18" s="31" t="s">
        <v>64</v>
      </c>
      <c r="B18" s="32" t="s">
        <v>22</v>
      </c>
      <c r="C18" s="33">
        <f>SUM(Начало2:Конец2!C18)</f>
        <v>3</v>
      </c>
      <c r="D18" s="33">
        <f>SUM(Начало2:Конец2!D18)</f>
        <v>0</v>
      </c>
      <c r="E18" s="33">
        <f>SUM(Начало2:Конец2!E18)</f>
        <v>0</v>
      </c>
      <c r="F18" s="33">
        <f>SUM(Начало2:Конец2!F18)</f>
        <v>0</v>
      </c>
      <c r="G18" s="33">
        <f>SUM(Начало2:Конец2!G18)</f>
        <v>0</v>
      </c>
      <c r="H18" s="33">
        <f>SUM(Начало2:Конец2!H18)</f>
        <v>4</v>
      </c>
      <c r="I18" s="29">
        <f>МОУО_Форма_1!C57-SUM(C18:H18)</f>
        <v>0</v>
      </c>
      <c r="J18" s="33">
        <f>SUM(Начало2:Конец2!J18)</f>
        <v>1</v>
      </c>
      <c r="K18" s="33">
        <f>SUM(Начало2:Конец2!K18)</f>
        <v>0</v>
      </c>
      <c r="L18" s="33">
        <f>SUM(Начало2:Конец2!L18)</f>
        <v>0</v>
      </c>
      <c r="M18" s="33">
        <f>SUM(Начало2:Конец2!M18)</f>
        <v>0</v>
      </c>
      <c r="N18" s="33">
        <f>SUM(Начало2:Конец2!N18)</f>
        <v>0</v>
      </c>
      <c r="O18" s="33">
        <f>SUM(Начало2:Конец2!O18)</f>
        <v>2</v>
      </c>
      <c r="P18" s="30">
        <f>МОУО_Форма_1!C70-SUM(J18:O18)</f>
        <v>0</v>
      </c>
    </row>
    <row r="19" spans="1:16" ht="21.75" customHeight="1">
      <c r="A19" s="31" t="s">
        <v>65</v>
      </c>
      <c r="B19" s="32" t="s">
        <v>24</v>
      </c>
      <c r="C19" s="33">
        <f>SUM(Начало2:Конец2!C19)</f>
        <v>4</v>
      </c>
      <c r="D19" s="33">
        <f>SUM(Начало2:Конец2!D19)</f>
        <v>0</v>
      </c>
      <c r="E19" s="33">
        <f>SUM(Начало2:Конец2!E19)</f>
        <v>0</v>
      </c>
      <c r="F19" s="33">
        <f>SUM(Начало2:Конец2!F19)</f>
        <v>0</v>
      </c>
      <c r="G19" s="33">
        <f>SUM(Начало2:Конец2!G19)</f>
        <v>0</v>
      </c>
      <c r="H19" s="33">
        <f>SUM(Начало2:Конец2!H19)</f>
        <v>6</v>
      </c>
      <c r="I19" s="29">
        <f>МОУО_Форма_1!C58-SUM(C19:H19)</f>
        <v>0</v>
      </c>
      <c r="J19" s="33">
        <f>SUM(Начало2:Конец2!J19)</f>
        <v>0</v>
      </c>
      <c r="K19" s="33">
        <f>SUM(Начало2:Конец2!K19)</f>
        <v>0</v>
      </c>
      <c r="L19" s="33">
        <f>SUM(Начало2:Конец2!L19)</f>
        <v>0</v>
      </c>
      <c r="M19" s="33">
        <f>SUM(Начало2:Конец2!M19)</f>
        <v>0</v>
      </c>
      <c r="N19" s="33">
        <f>SUM(Начало2:Конец2!N19)</f>
        <v>0</v>
      </c>
      <c r="O19" s="33">
        <f>SUM(Начало2:Конец2!O19)</f>
        <v>0</v>
      </c>
      <c r="P19" s="30">
        <f>МОУО_Форма_1!C71-SUM(J19:O19)</f>
        <v>0</v>
      </c>
    </row>
    <row r="20" spans="1:16" ht="21.75" customHeight="1">
      <c r="A20" s="31" t="s">
        <v>66</v>
      </c>
      <c r="B20" s="32" t="s">
        <v>26</v>
      </c>
      <c r="C20" s="33">
        <f>SUM(Начало2:Конец2!C20)</f>
        <v>2</v>
      </c>
      <c r="D20" s="33">
        <f>SUM(Начало2:Конец2!D20)</f>
        <v>0</v>
      </c>
      <c r="E20" s="33">
        <f>SUM(Начало2:Конец2!E20)</f>
        <v>0</v>
      </c>
      <c r="F20" s="33">
        <f>SUM(Начало2:Конец2!F20)</f>
        <v>0</v>
      </c>
      <c r="G20" s="33">
        <f>SUM(Начало2:Конец2!G20)</f>
        <v>0</v>
      </c>
      <c r="H20" s="33">
        <f>SUM(Начало2:Конец2!H20)</f>
        <v>6</v>
      </c>
      <c r="I20" s="29">
        <f>МОУО_Форма_1!C59-SUM(C20:H20)</f>
        <v>0</v>
      </c>
      <c r="J20" s="33">
        <f>SUM(Начало2:Конец2!J20)</f>
        <v>1</v>
      </c>
      <c r="K20" s="33">
        <f>SUM(Начало2:Конец2!K20)</f>
        <v>0</v>
      </c>
      <c r="L20" s="33">
        <f>SUM(Начало2:Конец2!L20)</f>
        <v>0</v>
      </c>
      <c r="M20" s="33">
        <f>SUM(Начало2:Конец2!M20)</f>
        <v>0</v>
      </c>
      <c r="N20" s="33">
        <f>SUM(Начало2:Конец2!N20)</f>
        <v>0</v>
      </c>
      <c r="O20" s="33">
        <f>SUM(Начало2:Конец2!O20)</f>
        <v>3</v>
      </c>
      <c r="P20" s="30">
        <f>МОУО_Форма_1!C72-SUM(J20:O20)</f>
        <v>0</v>
      </c>
    </row>
    <row r="21" spans="1:16" ht="21.75" customHeight="1">
      <c r="A21" s="31" t="s">
        <v>67</v>
      </c>
      <c r="B21" s="32" t="s">
        <v>28</v>
      </c>
      <c r="C21" s="33">
        <f>SUM(Начало2:Конец2!C21)</f>
        <v>0</v>
      </c>
      <c r="D21" s="33">
        <f>SUM(Начало2:Конец2!D21)</f>
        <v>0</v>
      </c>
      <c r="E21" s="33">
        <f>SUM(Начало2:Конец2!E21)</f>
        <v>0</v>
      </c>
      <c r="F21" s="33">
        <f>SUM(Начало2:Конец2!F21)</f>
        <v>0</v>
      </c>
      <c r="G21" s="33">
        <f>SUM(Начало2:Конец2!G21)</f>
        <v>0</v>
      </c>
      <c r="H21" s="33">
        <f>SUM(Начало2:Конец2!H21)</f>
        <v>7</v>
      </c>
      <c r="I21" s="29">
        <f>МОУО_Форма_1!C60-SUM(C21:H21)</f>
        <v>0</v>
      </c>
      <c r="J21" s="33">
        <f>SUM(Начало2:Конец2!J21)</f>
        <v>1</v>
      </c>
      <c r="K21" s="33">
        <f>SUM(Начало2:Конец2!K21)</f>
        <v>0</v>
      </c>
      <c r="L21" s="33">
        <f>SUM(Начало2:Конец2!L21)</f>
        <v>0</v>
      </c>
      <c r="M21" s="33">
        <f>SUM(Начало2:Конец2!M21)</f>
        <v>0</v>
      </c>
      <c r="N21" s="33">
        <f>SUM(Начало2:Конец2!N21)</f>
        <v>0</v>
      </c>
      <c r="O21" s="33">
        <f>SUM(Начало2:Конец2!O21)</f>
        <v>2</v>
      </c>
      <c r="P21" s="30">
        <f>МОУО_Форма_1!C73-SUM(J21:O21)</f>
        <v>0</v>
      </c>
    </row>
    <row r="22" spans="1:16" ht="21.75" customHeight="1">
      <c r="A22" s="31" t="s">
        <v>68</v>
      </c>
      <c r="B22" s="32" t="s">
        <v>30</v>
      </c>
      <c r="C22" s="33">
        <f>SUM(Начало2:Конец2!C22)</f>
        <v>4</v>
      </c>
      <c r="D22" s="33">
        <f>SUM(Начало2:Конец2!D22)</f>
        <v>0</v>
      </c>
      <c r="E22" s="33">
        <f>SUM(Начало2:Конец2!E22)</f>
        <v>0</v>
      </c>
      <c r="F22" s="33">
        <f>SUM(Начало2:Конец2!F22)</f>
        <v>0</v>
      </c>
      <c r="G22" s="33">
        <f>SUM(Начало2:Конец2!G22)</f>
        <v>0</v>
      </c>
      <c r="H22" s="33">
        <f>SUM(Начало2:Конец2!H22)</f>
        <v>4</v>
      </c>
      <c r="I22" s="29">
        <f>МОУО_Форма_1!C61-SUM(C22:H22)</f>
        <v>0</v>
      </c>
      <c r="J22" s="33">
        <f>SUM(Начало2:Конец2!J22)</f>
        <v>2</v>
      </c>
      <c r="K22" s="33">
        <f>SUM(Начало2:Конец2!K22)</f>
        <v>0</v>
      </c>
      <c r="L22" s="33">
        <f>SUM(Начало2:Конец2!L22)</f>
        <v>0</v>
      </c>
      <c r="M22" s="33">
        <f>SUM(Начало2:Конец2!M22)</f>
        <v>0</v>
      </c>
      <c r="N22" s="33">
        <f>SUM(Начало2:Конец2!N22)</f>
        <v>0</v>
      </c>
      <c r="O22" s="33">
        <f>SUM(Начало2:Конец2!O22)</f>
        <v>1</v>
      </c>
      <c r="P22" s="30">
        <f>МОУО_Форма_1!C74-SUM(J22:O22)</f>
        <v>0</v>
      </c>
    </row>
    <row r="23" spans="1:16" ht="21.75" customHeight="1" thickBot="1">
      <c r="A23" s="34" t="s">
        <v>69</v>
      </c>
      <c r="B23" s="35" t="s">
        <v>32</v>
      </c>
      <c r="C23" s="33">
        <f>SUM(Начало2:Конец2!C23)</f>
        <v>3</v>
      </c>
      <c r="D23" s="33">
        <f>SUM(Начало2:Конец2!D23)</f>
        <v>0</v>
      </c>
      <c r="E23" s="33">
        <f>SUM(Начало2:Конец2!E23)</f>
        <v>0</v>
      </c>
      <c r="F23" s="33">
        <f>SUM(Начало2:Конец2!F23)</f>
        <v>0</v>
      </c>
      <c r="G23" s="33">
        <f>SUM(Начало2:Конец2!G23)</f>
        <v>0</v>
      </c>
      <c r="H23" s="33">
        <f>SUM(Начало2:Конец2!H23)</f>
        <v>5</v>
      </c>
      <c r="I23" s="36">
        <f>МОУО_Форма_1!C62-SUM(C23:H23)</f>
        <v>0</v>
      </c>
      <c r="J23" s="33">
        <f>SUM(Начало2:Конец2!J23)</f>
        <v>2</v>
      </c>
      <c r="K23" s="33">
        <f>SUM(Начало2:Конец2!K23)</f>
        <v>0</v>
      </c>
      <c r="L23" s="33">
        <f>SUM(Начало2:Конец2!L23)</f>
        <v>0</v>
      </c>
      <c r="M23" s="33">
        <f>SUM(Начало2:Конец2!M23)</f>
        <v>0</v>
      </c>
      <c r="N23" s="33">
        <f>SUM(Начало2:Конец2!N23)</f>
        <v>0</v>
      </c>
      <c r="O23" s="33">
        <f>SUM(Начало2:Конец2!O23)</f>
        <v>2</v>
      </c>
      <c r="P23" s="37">
        <f>МОУО_Форма_1!C75-SUM(J23:O23)</f>
        <v>0</v>
      </c>
    </row>
    <row r="24" spans="1:16" ht="80.25" customHeight="1" thickBot="1">
      <c r="A24" s="16" t="s">
        <v>70</v>
      </c>
      <c r="B24" s="17" t="s">
        <v>72</v>
      </c>
      <c r="C24" s="18">
        <f>SUM(Начало2:Конец2!C24)</f>
        <v>20</v>
      </c>
      <c r="D24" s="18">
        <f>SUM(Начало2:Конец2!D24)</f>
        <v>0</v>
      </c>
      <c r="E24" s="18">
        <f>SUM(Начало2:Конец2!E24)</f>
        <v>0</v>
      </c>
      <c r="F24" s="18">
        <f>SUM(Начало2:Конец2!F24)</f>
        <v>0</v>
      </c>
      <c r="G24" s="18">
        <f>SUM(Начало2:Конец2!G24)</f>
        <v>0</v>
      </c>
      <c r="H24" s="18">
        <f>SUM(Начало2:Конец2!H24)</f>
        <v>8</v>
      </c>
      <c r="I24" s="19">
        <f>МОУО_Форма_1!C78-SUM(C24:H24)</f>
        <v>0</v>
      </c>
      <c r="J24" s="18">
        <f>SUM(Начало2:Конец2!J24)</f>
        <v>1</v>
      </c>
      <c r="K24" s="18">
        <f>SUM(Начало2:Конец2!K24)</f>
        <v>0</v>
      </c>
      <c r="L24" s="18">
        <f>SUM(Начало2:Конец2!L24)</f>
        <v>0</v>
      </c>
      <c r="M24" s="18">
        <f>SUM(Начало2:Конец2!M24)</f>
        <v>0</v>
      </c>
      <c r="N24" s="18">
        <f>SUM(Начало2:Конец2!N24)</f>
        <v>0</v>
      </c>
      <c r="O24" s="18">
        <f>SUM(Начало2:Конец2!O24)</f>
        <v>5</v>
      </c>
      <c r="P24" s="20">
        <f>МОУО_Форма_1!C79-SUM(J24:O24)</f>
        <v>0</v>
      </c>
    </row>
    <row r="25" spans="1:16">
      <c r="D25" s="1"/>
    </row>
    <row r="26" spans="1:16">
      <c r="D26" s="1"/>
    </row>
    <row r="27" spans="1:16">
      <c r="D27" s="1"/>
    </row>
    <row r="28" spans="1:16">
      <c r="D28" s="1"/>
    </row>
    <row r="29" spans="1:16">
      <c r="D29" s="1"/>
    </row>
    <row r="30" spans="1:16">
      <c r="D30" s="1"/>
    </row>
    <row r="31" spans="1:16">
      <c r="D31" s="1"/>
    </row>
    <row r="32" spans="1:16">
      <c r="D32" s="1"/>
    </row>
    <row r="33" spans="1:4">
      <c r="D33" s="1"/>
    </row>
    <row r="34" spans="1:4">
      <c r="D34" s="1"/>
    </row>
    <row r="35" spans="1:4">
      <c r="D35" s="1"/>
    </row>
    <row r="36" spans="1:4">
      <c r="D36" s="1"/>
    </row>
    <row r="37" spans="1:4">
      <c r="D37" s="1"/>
    </row>
    <row r="38" spans="1:4">
      <c r="D38" s="1"/>
    </row>
    <row r="39" spans="1:4">
      <c r="D39" s="1"/>
    </row>
    <row r="40" spans="1:4">
      <c r="A40" s="6"/>
      <c r="D40" s="1"/>
    </row>
    <row r="41" spans="1:4">
      <c r="A41" s="6"/>
      <c r="D41" s="1"/>
    </row>
    <row r="42" spans="1:4">
      <c r="A42" s="6"/>
      <c r="D42" s="1"/>
    </row>
    <row r="43" spans="1:4">
      <c r="A43" s="6"/>
      <c r="D43" s="1"/>
    </row>
    <row r="44" spans="1:4">
      <c r="A44" s="6"/>
      <c r="D44" s="1"/>
    </row>
    <row r="45" spans="1:4">
      <c r="A45" s="6"/>
      <c r="D45" s="1"/>
    </row>
    <row r="46" spans="1:4">
      <c r="A46" s="6"/>
      <c r="D46" s="1"/>
    </row>
    <row r="47" spans="1:4">
      <c r="A47" s="6"/>
      <c r="D47" s="1"/>
    </row>
    <row r="48" spans="1:4">
      <c r="A48" s="6"/>
      <c r="D48" s="1"/>
    </row>
    <row r="49" spans="1:4">
      <c r="A49" s="6"/>
      <c r="D49" s="1"/>
    </row>
    <row r="50" spans="1:4">
      <c r="A50" s="6"/>
      <c r="D50" s="1"/>
    </row>
    <row r="51" spans="1:4">
      <c r="A51" s="6"/>
      <c r="D51" s="1"/>
    </row>
    <row r="52" spans="1:4">
      <c r="A52" s="6"/>
      <c r="D52" s="1"/>
    </row>
    <row r="53" spans="1:4">
      <c r="A53" s="6"/>
      <c r="D53" s="1"/>
    </row>
    <row r="54" spans="1:4">
      <c r="A54" s="6"/>
      <c r="D54" s="1"/>
    </row>
    <row r="55" spans="1:4" ht="56.1" customHeight="1">
      <c r="A55" s="6"/>
      <c r="D55" s="1"/>
    </row>
    <row r="56" spans="1:4">
      <c r="A56" s="6"/>
      <c r="D56" s="1"/>
    </row>
    <row r="57" spans="1:4">
      <c r="A57" s="6"/>
      <c r="D57" s="1"/>
    </row>
    <row r="58" spans="1:4">
      <c r="A58" s="6"/>
      <c r="D58" s="1"/>
    </row>
    <row r="59" spans="1:4">
      <c r="D59" s="1"/>
    </row>
    <row r="60" spans="1:4">
      <c r="D60" s="1"/>
    </row>
    <row r="61" spans="1:4">
      <c r="D61" s="1"/>
    </row>
    <row r="62" spans="1:4">
      <c r="D62" s="1"/>
    </row>
    <row r="63" spans="1:4">
      <c r="D63" s="1"/>
    </row>
    <row r="64" spans="1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</sheetData>
  <sheetProtection sheet="1" selectLockedCells="1"/>
  <mergeCells count="14">
    <mergeCell ref="A2:C2"/>
    <mergeCell ref="P5:P7"/>
    <mergeCell ref="J6:N6"/>
    <mergeCell ref="O6:O7"/>
    <mergeCell ref="A12:B12"/>
    <mergeCell ref="C12:H12"/>
    <mergeCell ref="J12:O12"/>
    <mergeCell ref="A5:A7"/>
    <mergeCell ref="B5:B7"/>
    <mergeCell ref="C5:H5"/>
    <mergeCell ref="C6:G6"/>
    <mergeCell ref="H6:H7"/>
    <mergeCell ref="I5:I7"/>
    <mergeCell ref="J5:O5"/>
  </mergeCells>
  <conditionalFormatting sqref="I9:I24">
    <cfRule type="cellIs" dxfId="59" priority="3" operator="greaterThan">
      <formula>0</formula>
    </cfRule>
    <cfRule type="cellIs" dxfId="58" priority="4" operator="lessThan">
      <formula>0</formula>
    </cfRule>
  </conditionalFormatting>
  <conditionalFormatting sqref="P9:P24">
    <cfRule type="cellIs" dxfId="57" priority="1" operator="lessThan">
      <formula>0</formula>
    </cfRule>
    <cfRule type="cellIs" dxfId="56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D66"/>
  <sheetViews>
    <sheetView workbookViewId="0">
      <pane xSplit="1" ySplit="5" topLeftCell="B43" activePane="bottomRight" state="frozen"/>
      <selection activeCell="Z22" sqref="Z22"/>
      <selection pane="topRight" activeCell="Z22" sqref="Z22"/>
      <selection pane="bottomLeft" activeCell="Z22" sqref="Z22"/>
      <selection pane="bottomRight" activeCell="Z22" sqref="Z22"/>
    </sheetView>
  </sheetViews>
  <sheetFormatPr defaultColWidth="9.140625" defaultRowHeight="15"/>
  <cols>
    <col min="1" max="1" width="6.42578125" style="12" customWidth="1"/>
    <col min="2" max="2" width="66.5703125" style="6" customWidth="1"/>
    <col min="3" max="3" width="9.140625" style="13"/>
    <col min="4" max="4" width="10.28515625" style="5" customWidth="1"/>
    <col min="5" max="16384" width="9.140625" style="6"/>
  </cols>
  <sheetData>
    <row r="1" spans="1:4" s="1" customFormat="1"/>
    <row r="2" spans="1:4" s="1" customFormat="1"/>
    <row r="3" spans="1:4" s="1" customFormat="1" ht="8.4499999999999993" customHeight="1"/>
    <row r="4" spans="1:4" s="1" customFormat="1" ht="8.4499999999999993" customHeight="1"/>
    <row r="5" spans="1:4" s="4" customFormat="1" ht="14.25"/>
    <row r="6" spans="1:4" ht="28.5" customHeight="1">
      <c r="A6" s="6"/>
      <c r="C6" s="6"/>
      <c r="D6" s="6"/>
    </row>
    <row r="7" spans="1:4">
      <c r="A7" s="6"/>
      <c r="C7" s="6"/>
      <c r="D7" s="6"/>
    </row>
    <row r="8" spans="1:4">
      <c r="A8" s="6"/>
      <c r="C8" s="6"/>
      <c r="D8" s="6"/>
    </row>
    <row r="9" spans="1:4">
      <c r="A9" s="6"/>
      <c r="C9" s="6"/>
      <c r="D9" s="6"/>
    </row>
    <row r="10" spans="1:4" ht="28.5" customHeight="1">
      <c r="A10" s="6"/>
      <c r="C10" s="6"/>
      <c r="D10" s="6"/>
    </row>
    <row r="11" spans="1:4">
      <c r="A11" s="6"/>
      <c r="C11" s="6"/>
      <c r="D11" s="6"/>
    </row>
    <row r="12" spans="1:4" ht="57.95" customHeight="1">
      <c r="A12" s="6"/>
      <c r="C12" s="6"/>
      <c r="D12" s="6"/>
    </row>
    <row r="13" spans="1:4">
      <c r="A13" s="6"/>
      <c r="C13" s="6"/>
      <c r="D13" s="6"/>
    </row>
    <row r="14" spans="1:4" ht="28.5" customHeight="1">
      <c r="A14" s="6"/>
      <c r="C14" s="6"/>
      <c r="D14" s="6"/>
    </row>
    <row r="15" spans="1:4">
      <c r="A15" s="6"/>
      <c r="C15" s="6"/>
      <c r="D15" s="6"/>
    </row>
    <row r="16" spans="1:4">
      <c r="A16" s="6"/>
      <c r="C16" s="6"/>
      <c r="D16" s="6"/>
    </row>
    <row r="17" spans="1:4">
      <c r="A17" s="6"/>
      <c r="C17" s="6"/>
      <c r="D17" s="6"/>
    </row>
    <row r="18" spans="1:4">
      <c r="A18" s="6"/>
      <c r="C18" s="6"/>
      <c r="D18" s="6"/>
    </row>
    <row r="19" spans="1:4">
      <c r="A19" s="6"/>
      <c r="C19" s="6"/>
      <c r="D19" s="6"/>
    </row>
    <row r="20" spans="1:4">
      <c r="A20" s="6"/>
      <c r="C20" s="6"/>
      <c r="D20" s="6"/>
    </row>
    <row r="21" spans="1:4">
      <c r="A21" s="6"/>
      <c r="C21" s="6"/>
      <c r="D21" s="6"/>
    </row>
    <row r="22" spans="1:4">
      <c r="A22" s="6"/>
      <c r="C22" s="6"/>
      <c r="D22" s="6"/>
    </row>
    <row r="23" spans="1:4">
      <c r="A23" s="6"/>
      <c r="C23" s="6"/>
      <c r="D23" s="6"/>
    </row>
    <row r="24" spans="1:4">
      <c r="A24" s="6"/>
      <c r="C24" s="6"/>
      <c r="D24" s="6"/>
    </row>
    <row r="25" spans="1:4">
      <c r="A25" s="6"/>
      <c r="C25" s="6"/>
      <c r="D25" s="6"/>
    </row>
    <row r="26" spans="1:4">
      <c r="A26" s="6"/>
      <c r="C26" s="6"/>
      <c r="D26" s="6"/>
    </row>
    <row r="27" spans="1:4">
      <c r="A27" s="6"/>
      <c r="C27" s="6"/>
      <c r="D27" s="6"/>
    </row>
    <row r="28" spans="1:4">
      <c r="A28" s="6"/>
      <c r="C28" s="6"/>
      <c r="D28" s="6"/>
    </row>
    <row r="29" spans="1:4" ht="15" customHeight="1">
      <c r="A29" s="6"/>
      <c r="C29" s="6"/>
      <c r="D29" s="6"/>
    </row>
    <row r="30" spans="1:4">
      <c r="A30" s="6"/>
      <c r="C30" s="6"/>
      <c r="D30" s="6"/>
    </row>
    <row r="31" spans="1:4">
      <c r="A31" s="6"/>
      <c r="C31" s="6"/>
      <c r="D31" s="6"/>
    </row>
    <row r="32" spans="1:4">
      <c r="A32" s="6"/>
      <c r="C32" s="6"/>
      <c r="D32" s="6"/>
    </row>
    <row r="33" spans="1:4">
      <c r="A33" s="6"/>
      <c r="C33" s="6"/>
      <c r="D33" s="6"/>
    </row>
    <row r="34" spans="1:4">
      <c r="A34" s="6"/>
      <c r="C34" s="6"/>
      <c r="D34" s="6"/>
    </row>
    <row r="35" spans="1:4">
      <c r="A35" s="6"/>
      <c r="C35" s="6"/>
      <c r="D35" s="6"/>
    </row>
    <row r="36" spans="1:4">
      <c r="A36" s="6"/>
      <c r="C36" s="6"/>
      <c r="D36" s="6"/>
    </row>
    <row r="37" spans="1:4">
      <c r="A37" s="6"/>
      <c r="C37" s="6"/>
      <c r="D37" s="6"/>
    </row>
    <row r="38" spans="1:4">
      <c r="A38" s="6"/>
      <c r="C38" s="6"/>
      <c r="D38" s="6"/>
    </row>
    <row r="39" spans="1:4">
      <c r="A39" s="6"/>
      <c r="C39" s="6"/>
      <c r="D39" s="6"/>
    </row>
    <row r="40" spans="1:4">
      <c r="A40" s="6"/>
      <c r="C40" s="6"/>
      <c r="D40" s="6"/>
    </row>
    <row r="41" spans="1:4">
      <c r="A41" s="6"/>
      <c r="C41" s="6"/>
      <c r="D41" s="6"/>
    </row>
    <row r="42" spans="1:4">
      <c r="A42" s="6"/>
      <c r="C42" s="6"/>
      <c r="D42" s="6"/>
    </row>
    <row r="43" spans="1:4">
      <c r="A43" s="6"/>
      <c r="C43" s="6"/>
      <c r="D43" s="6"/>
    </row>
    <row r="44" spans="1:4">
      <c r="A44" s="6"/>
      <c r="C44" s="6"/>
      <c r="D44" s="6"/>
    </row>
    <row r="45" spans="1:4">
      <c r="A45" s="6"/>
      <c r="C45" s="6"/>
      <c r="D45" s="6"/>
    </row>
    <row r="46" spans="1:4">
      <c r="A46" s="6"/>
      <c r="C46" s="6"/>
      <c r="D46" s="6"/>
    </row>
    <row r="47" spans="1:4">
      <c r="A47" s="6"/>
      <c r="C47" s="6"/>
      <c r="D47" s="6"/>
    </row>
    <row r="48" spans="1:4">
      <c r="A48" s="6"/>
      <c r="C48" s="6"/>
      <c r="D48" s="6"/>
    </row>
    <row r="49" spans="1:4">
      <c r="A49" s="6"/>
      <c r="C49" s="6"/>
      <c r="D49" s="6"/>
    </row>
    <row r="50" spans="1:4">
      <c r="A50" s="6"/>
      <c r="C50" s="6"/>
      <c r="D50" s="6"/>
    </row>
    <row r="51" spans="1:4">
      <c r="A51" s="6"/>
      <c r="C51" s="6"/>
      <c r="D51" s="6"/>
    </row>
    <row r="52" spans="1:4">
      <c r="A52" s="6"/>
      <c r="C52" s="6"/>
      <c r="D52" s="6"/>
    </row>
    <row r="53" spans="1:4" ht="17.25" customHeight="1">
      <c r="A53" s="6"/>
      <c r="C53" s="6"/>
      <c r="D53" s="6"/>
    </row>
    <row r="54" spans="1:4" ht="42" hidden="1" customHeight="1" thickBot="1">
      <c r="A54" s="6"/>
      <c r="C54" s="6"/>
      <c r="D54" s="6"/>
    </row>
    <row r="55" spans="1:4" hidden="1">
      <c r="A55" s="6"/>
      <c r="C55" s="6"/>
      <c r="D55" s="6"/>
    </row>
    <row r="56" spans="1:4" hidden="1">
      <c r="A56" s="6"/>
      <c r="C56" s="6"/>
      <c r="D56" s="6"/>
    </row>
    <row r="57" spans="1:4" hidden="1">
      <c r="A57" s="6"/>
      <c r="C57" s="6"/>
      <c r="D57" s="6"/>
    </row>
    <row r="58" spans="1:4" hidden="1">
      <c r="A58" s="6"/>
      <c r="C58" s="6"/>
      <c r="D58" s="6"/>
    </row>
    <row r="59" spans="1:4" hidden="1">
      <c r="A59" s="6"/>
      <c r="C59" s="6"/>
      <c r="D59" s="6"/>
    </row>
    <row r="60" spans="1:4">
      <c r="A60" s="6"/>
      <c r="C60" s="6"/>
      <c r="D60" s="6"/>
    </row>
    <row r="61" spans="1:4">
      <c r="A61" s="6"/>
      <c r="C61" s="6"/>
      <c r="D61" s="6"/>
    </row>
    <row r="62" spans="1:4">
      <c r="A62" s="6"/>
      <c r="C62" s="6"/>
      <c r="D62" s="6"/>
    </row>
    <row r="63" spans="1:4">
      <c r="A63" s="6"/>
      <c r="C63" s="6"/>
      <c r="D63" s="6"/>
    </row>
    <row r="64" spans="1:4">
      <c r="A64" s="6"/>
      <c r="C64" s="6"/>
      <c r="D64" s="6"/>
    </row>
    <row r="65" spans="1:4">
      <c r="A65" s="6"/>
      <c r="C65" s="6"/>
      <c r="D65" s="6"/>
    </row>
    <row r="66" spans="1:4">
      <c r="A66" s="6"/>
      <c r="C66" s="6"/>
      <c r="D66" s="6"/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"/>
  <sheetViews>
    <sheetView workbookViewId="0">
      <selection activeCell="B43" sqref="B43"/>
    </sheetView>
  </sheetViews>
  <sheetFormatPr defaultRowHeight="1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P24"/>
  <sheetViews>
    <sheetView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E10" sqref="E10"/>
    </sheetView>
  </sheetViews>
  <sheetFormatPr defaultColWidth="8.7109375" defaultRowHeight="15"/>
  <cols>
    <col min="1" max="1" width="4.85546875" style="5" customWidth="1"/>
    <col min="2" max="2" width="39.140625" style="6" customWidth="1"/>
    <col min="3" max="3" width="10.140625" style="6" customWidth="1"/>
    <col min="4" max="4" width="7.42578125" style="6" customWidth="1"/>
    <col min="5" max="5" width="10" style="6" customWidth="1"/>
    <col min="6" max="6" width="7.140625" style="6" customWidth="1"/>
    <col min="7" max="7" width="10.42578125" style="6" customWidth="1"/>
    <col min="8" max="8" width="8" style="6" customWidth="1"/>
    <col min="9" max="9" width="6.42578125" style="6" customWidth="1"/>
    <col min="10" max="10" width="10.5703125" style="6" customWidth="1"/>
    <col min="11" max="11" width="8.7109375" style="6"/>
    <col min="12" max="12" width="9.85546875" style="6" customWidth="1"/>
    <col min="13" max="15" width="8.7109375" style="6"/>
    <col min="16" max="16" width="6.85546875" style="6" customWidth="1"/>
    <col min="17" max="16384" width="8.7109375" style="6"/>
  </cols>
  <sheetData>
    <row r="1" spans="1:16" ht="18.75">
      <c r="A1" s="129" t="s">
        <v>151</v>
      </c>
      <c r="B1" s="2"/>
      <c r="C1" s="2"/>
      <c r="D1" s="130"/>
      <c r="E1" s="130"/>
      <c r="F1" s="130"/>
    </row>
    <row r="2" spans="1:16">
      <c r="A2" s="432" t="str">
        <f>[1]Форма_1!A2</f>
        <v>МАОУ Альмяковская ООШ</v>
      </c>
      <c r="B2" s="432"/>
      <c r="C2" s="432"/>
    </row>
    <row r="3" spans="1:16">
      <c r="A3" s="6"/>
    </row>
    <row r="4" spans="1:16" ht="15.75" thickBot="1">
      <c r="A4" s="6"/>
    </row>
    <row r="5" spans="1:16" ht="41.1" customHeight="1">
      <c r="A5" s="433" t="s">
        <v>53</v>
      </c>
      <c r="B5" s="436" t="s">
        <v>1</v>
      </c>
      <c r="C5" s="421" t="s">
        <v>144</v>
      </c>
      <c r="D5" s="422"/>
      <c r="E5" s="422"/>
      <c r="F5" s="422"/>
      <c r="G5" s="422"/>
      <c r="H5" s="423"/>
      <c r="I5" s="439" t="s">
        <v>52</v>
      </c>
      <c r="J5" s="421" t="s">
        <v>145</v>
      </c>
      <c r="K5" s="422"/>
      <c r="L5" s="422"/>
      <c r="M5" s="422"/>
      <c r="N5" s="422"/>
      <c r="O5" s="422"/>
      <c r="P5" s="442" t="s">
        <v>52</v>
      </c>
    </row>
    <row r="6" spans="1:16">
      <c r="A6" s="434"/>
      <c r="B6" s="437"/>
      <c r="C6" s="445" t="s">
        <v>54</v>
      </c>
      <c r="D6" s="446"/>
      <c r="E6" s="446"/>
      <c r="F6" s="446"/>
      <c r="G6" s="446"/>
      <c r="H6" s="447" t="s">
        <v>55</v>
      </c>
      <c r="I6" s="440"/>
      <c r="J6" s="445" t="s">
        <v>54</v>
      </c>
      <c r="K6" s="446"/>
      <c r="L6" s="446"/>
      <c r="M6" s="446"/>
      <c r="N6" s="446"/>
      <c r="O6" s="446" t="s">
        <v>55</v>
      </c>
      <c r="P6" s="443"/>
    </row>
    <row r="7" spans="1:16" ht="39" thickBot="1">
      <c r="A7" s="435"/>
      <c r="B7" s="438"/>
      <c r="C7" s="131" t="s">
        <v>56</v>
      </c>
      <c r="D7" s="132" t="s">
        <v>57</v>
      </c>
      <c r="E7" s="132" t="s">
        <v>58</v>
      </c>
      <c r="F7" s="132" t="s">
        <v>73</v>
      </c>
      <c r="G7" s="132" t="s">
        <v>59</v>
      </c>
      <c r="H7" s="448"/>
      <c r="I7" s="441"/>
      <c r="J7" s="131" t="s">
        <v>56</v>
      </c>
      <c r="K7" s="132" t="s">
        <v>57</v>
      </c>
      <c r="L7" s="132" t="s">
        <v>58</v>
      </c>
      <c r="M7" s="132" t="s">
        <v>73</v>
      </c>
      <c r="N7" s="132" t="s">
        <v>59</v>
      </c>
      <c r="O7" s="449"/>
      <c r="P7" s="444"/>
    </row>
    <row r="8" spans="1:16" ht="15.75" thickBot="1">
      <c r="A8" s="134">
        <v>1</v>
      </c>
      <c r="B8" s="135">
        <v>2</v>
      </c>
      <c r="C8" s="136">
        <v>3</v>
      </c>
      <c r="D8" s="136">
        <v>4</v>
      </c>
      <c r="E8" s="136">
        <v>5</v>
      </c>
      <c r="F8" s="136">
        <v>6</v>
      </c>
      <c r="G8" s="136">
        <v>7</v>
      </c>
      <c r="H8" s="136">
        <v>8</v>
      </c>
      <c r="I8" s="136">
        <v>9</v>
      </c>
      <c r="J8" s="136">
        <v>10</v>
      </c>
      <c r="K8" s="136">
        <v>11</v>
      </c>
      <c r="L8" s="136">
        <v>12</v>
      </c>
      <c r="M8" s="136">
        <v>13</v>
      </c>
      <c r="N8" s="136">
        <v>14</v>
      </c>
      <c r="O8" s="136">
        <v>15</v>
      </c>
      <c r="P8" s="136">
        <v>16</v>
      </c>
    </row>
    <row r="9" spans="1:16" ht="69" customHeight="1" thickBot="1">
      <c r="A9" s="137">
        <v>1</v>
      </c>
      <c r="B9" s="57" t="s">
        <v>146</v>
      </c>
      <c r="C9" s="138">
        <v>5</v>
      </c>
      <c r="D9" s="139"/>
      <c r="E9" s="139"/>
      <c r="F9" s="139"/>
      <c r="G9" s="139"/>
      <c r="H9" s="140"/>
      <c r="I9" s="82">
        <f>[1]Форма_1!C30-SUM(C9:H9)</f>
        <v>0</v>
      </c>
      <c r="J9" s="141">
        <v>0</v>
      </c>
      <c r="K9" s="142"/>
      <c r="L9" s="142"/>
      <c r="M9" s="142"/>
      <c r="N9" s="142"/>
      <c r="O9" s="142">
        <v>1</v>
      </c>
      <c r="P9" s="143">
        <f>[1]Форма_1!C31-SUM(J9:O9)</f>
        <v>0</v>
      </c>
    </row>
    <row r="10" spans="1:16" ht="69" customHeight="1" thickBot="1">
      <c r="A10" s="144">
        <v>2</v>
      </c>
      <c r="B10" s="58" t="s">
        <v>147</v>
      </c>
      <c r="C10" s="145">
        <v>7</v>
      </c>
      <c r="D10" s="146"/>
      <c r="E10" s="146"/>
      <c r="F10" s="146"/>
      <c r="G10" s="146"/>
      <c r="H10" s="147"/>
      <c r="I10" s="78">
        <f>[1]Форма_1!C34-SUM(C10:H10)</f>
        <v>0</v>
      </c>
      <c r="J10" s="148"/>
      <c r="K10" s="149"/>
      <c r="L10" s="149"/>
      <c r="M10" s="149"/>
      <c r="N10" s="149"/>
      <c r="O10" s="149"/>
      <c r="P10" s="150">
        <f>[1]Форма_1!C35-SUM(J10:O10)</f>
        <v>0</v>
      </c>
    </row>
    <row r="11" spans="1:16" ht="69" customHeight="1" thickBot="1">
      <c r="A11" s="151">
        <v>3</v>
      </c>
      <c r="B11" s="59" t="s">
        <v>148</v>
      </c>
      <c r="C11" s="152">
        <v>6</v>
      </c>
      <c r="D11" s="153"/>
      <c r="E11" s="153"/>
      <c r="F11" s="153"/>
      <c r="G11" s="153"/>
      <c r="H11" s="154"/>
      <c r="I11" s="155">
        <f>[1]Форма_1!C50-SUM(C11:H11)</f>
        <v>0</v>
      </c>
      <c r="J11" s="156"/>
      <c r="K11" s="157"/>
      <c r="L11" s="157"/>
      <c r="M11" s="157"/>
      <c r="N11" s="157"/>
      <c r="O11" s="157"/>
      <c r="P11" s="158">
        <f>[1]Форма_1!C63-SUM(J11:O11)</f>
        <v>0</v>
      </c>
    </row>
    <row r="12" spans="1:16" ht="14.45" customHeight="1">
      <c r="A12" s="427" t="s">
        <v>71</v>
      </c>
      <c r="B12" s="428"/>
      <c r="C12" s="429"/>
      <c r="D12" s="429"/>
      <c r="E12" s="429"/>
      <c r="F12" s="429"/>
      <c r="G12" s="429"/>
      <c r="H12" s="430"/>
      <c r="I12" s="159"/>
      <c r="J12" s="429"/>
      <c r="K12" s="429"/>
      <c r="L12" s="429"/>
      <c r="M12" s="429"/>
      <c r="N12" s="429"/>
      <c r="O12" s="431"/>
      <c r="P12" s="84"/>
    </row>
    <row r="13" spans="1:16" ht="16.5" customHeight="1">
      <c r="A13" s="160" t="s">
        <v>9</v>
      </c>
      <c r="B13" s="161" t="s">
        <v>12</v>
      </c>
      <c r="C13" s="162">
        <v>2</v>
      </c>
      <c r="D13" s="163"/>
      <c r="E13" s="163"/>
      <c r="F13" s="163"/>
      <c r="G13" s="163"/>
      <c r="H13" s="164"/>
      <c r="I13" s="165">
        <f>[1]Форма_1!C52-SUM(C13:H13)</f>
        <v>0</v>
      </c>
      <c r="J13" s="162"/>
      <c r="K13" s="163"/>
      <c r="L13" s="163"/>
      <c r="M13" s="163"/>
      <c r="N13" s="163"/>
      <c r="O13" s="163"/>
      <c r="P13" s="86">
        <f>[1]Форма_1!C65-SUM(J13:O13)</f>
        <v>0</v>
      </c>
    </row>
    <row r="14" spans="1:16" ht="16.5" customHeight="1">
      <c r="A14" s="160" t="s">
        <v>60</v>
      </c>
      <c r="B14" s="161" t="s">
        <v>14</v>
      </c>
      <c r="C14" s="162"/>
      <c r="D14" s="163"/>
      <c r="E14" s="163"/>
      <c r="F14" s="163"/>
      <c r="G14" s="163"/>
      <c r="H14" s="164"/>
      <c r="I14" s="165">
        <f>[1]Форма_1!C53-SUM(C14:H14)</f>
        <v>0</v>
      </c>
      <c r="J14" s="162"/>
      <c r="K14" s="163"/>
      <c r="L14" s="163"/>
      <c r="M14" s="163"/>
      <c r="N14" s="163"/>
      <c r="O14" s="163"/>
      <c r="P14" s="86">
        <f>[1]Форма_1!C66-SUM(J14:O14)</f>
        <v>0</v>
      </c>
    </row>
    <row r="15" spans="1:16" ht="16.5" customHeight="1">
      <c r="A15" s="160" t="s">
        <v>61</v>
      </c>
      <c r="B15" s="161" t="s">
        <v>16</v>
      </c>
      <c r="C15" s="162">
        <v>1</v>
      </c>
      <c r="D15" s="163"/>
      <c r="E15" s="163"/>
      <c r="F15" s="163"/>
      <c r="G15" s="163"/>
      <c r="H15" s="164"/>
      <c r="I15" s="165">
        <f>[1]Форма_1!C54-SUM(C15:H15)</f>
        <v>0</v>
      </c>
      <c r="J15" s="162"/>
      <c r="K15" s="163"/>
      <c r="L15" s="163"/>
      <c r="M15" s="163"/>
      <c r="N15" s="163"/>
      <c r="O15" s="163"/>
      <c r="P15" s="86">
        <f>[1]Форма_1!C67-SUM(J15:O15)</f>
        <v>0</v>
      </c>
    </row>
    <row r="16" spans="1:16" ht="16.5" customHeight="1">
      <c r="A16" s="160" t="s">
        <v>62</v>
      </c>
      <c r="B16" s="161" t="s">
        <v>18</v>
      </c>
      <c r="C16" s="162">
        <v>1</v>
      </c>
      <c r="D16" s="163"/>
      <c r="E16" s="163"/>
      <c r="F16" s="163"/>
      <c r="G16" s="163"/>
      <c r="H16" s="164"/>
      <c r="I16" s="165">
        <f>[1]Форма_1!C55-SUM(C16:H16)</f>
        <v>0</v>
      </c>
      <c r="J16" s="162"/>
      <c r="K16" s="163"/>
      <c r="L16" s="163"/>
      <c r="M16" s="163"/>
      <c r="N16" s="163"/>
      <c r="O16" s="163"/>
      <c r="P16" s="86">
        <f>[1]Форма_1!C68-SUM(J16:O16)</f>
        <v>0</v>
      </c>
    </row>
    <row r="17" spans="1:16" ht="16.5" customHeight="1">
      <c r="A17" s="160" t="s">
        <v>63</v>
      </c>
      <c r="B17" s="161" t="s">
        <v>20</v>
      </c>
      <c r="C17" s="162">
        <v>1</v>
      </c>
      <c r="D17" s="163"/>
      <c r="E17" s="163"/>
      <c r="F17" s="163"/>
      <c r="G17" s="163"/>
      <c r="H17" s="164"/>
      <c r="I17" s="165">
        <f>[1]Форма_1!C56-SUM(C17:H17)</f>
        <v>0</v>
      </c>
      <c r="J17" s="162"/>
      <c r="K17" s="163"/>
      <c r="L17" s="163"/>
      <c r="M17" s="163"/>
      <c r="N17" s="163"/>
      <c r="O17" s="163"/>
      <c r="P17" s="86">
        <f>[1]Форма_1!C69-SUM(J17:O17)</f>
        <v>0</v>
      </c>
    </row>
    <row r="18" spans="1:16" ht="16.5" customHeight="1">
      <c r="A18" s="160" t="s">
        <v>64</v>
      </c>
      <c r="B18" s="161" t="s">
        <v>22</v>
      </c>
      <c r="C18" s="162"/>
      <c r="D18" s="163"/>
      <c r="E18" s="163"/>
      <c r="F18" s="163"/>
      <c r="G18" s="163"/>
      <c r="H18" s="164"/>
      <c r="I18" s="165">
        <f>[1]Форма_1!C57-SUM(C18:H18)</f>
        <v>0</v>
      </c>
      <c r="J18" s="162"/>
      <c r="K18" s="163"/>
      <c r="L18" s="163"/>
      <c r="M18" s="163"/>
      <c r="N18" s="163"/>
      <c r="O18" s="163"/>
      <c r="P18" s="86">
        <f>[1]Форма_1!C70-SUM(J18:O18)</f>
        <v>0</v>
      </c>
    </row>
    <row r="19" spans="1:16" ht="16.5" customHeight="1">
      <c r="A19" s="160" t="s">
        <v>65</v>
      </c>
      <c r="B19" s="161" t="s">
        <v>24</v>
      </c>
      <c r="C19" s="162"/>
      <c r="D19" s="163"/>
      <c r="E19" s="163"/>
      <c r="F19" s="163"/>
      <c r="G19" s="163"/>
      <c r="H19" s="164"/>
      <c r="I19" s="165">
        <f>[1]Форма_1!C58-SUM(C19:H19)</f>
        <v>0</v>
      </c>
      <c r="J19" s="162"/>
      <c r="K19" s="163"/>
      <c r="L19" s="163"/>
      <c r="M19" s="163"/>
      <c r="N19" s="163"/>
      <c r="O19" s="163"/>
      <c r="P19" s="86">
        <f>[1]Форма_1!C71-SUM(J19:O19)</f>
        <v>0</v>
      </c>
    </row>
    <row r="20" spans="1:16" ht="16.5" customHeight="1">
      <c r="A20" s="160" t="s">
        <v>66</v>
      </c>
      <c r="B20" s="161" t="s">
        <v>26</v>
      </c>
      <c r="C20" s="162"/>
      <c r="D20" s="163"/>
      <c r="E20" s="163"/>
      <c r="F20" s="163"/>
      <c r="G20" s="163"/>
      <c r="H20" s="164"/>
      <c r="I20" s="165">
        <f>[1]Форма_1!C59-SUM(C20:H20)</f>
        <v>0</v>
      </c>
      <c r="J20" s="162"/>
      <c r="K20" s="163"/>
      <c r="L20" s="163"/>
      <c r="M20" s="163"/>
      <c r="N20" s="163"/>
      <c r="O20" s="163"/>
      <c r="P20" s="86">
        <f>[1]Форма_1!C72-SUM(J20:O20)</f>
        <v>0</v>
      </c>
    </row>
    <row r="21" spans="1:16" ht="16.5" customHeight="1">
      <c r="A21" s="160" t="s">
        <v>67</v>
      </c>
      <c r="B21" s="161" t="s">
        <v>28</v>
      </c>
      <c r="C21" s="162"/>
      <c r="D21" s="163"/>
      <c r="E21" s="163"/>
      <c r="F21" s="163"/>
      <c r="G21" s="163"/>
      <c r="H21" s="164"/>
      <c r="I21" s="165">
        <f>[1]Форма_1!C60-SUM(C21:H21)</f>
        <v>0</v>
      </c>
      <c r="J21" s="162"/>
      <c r="K21" s="163"/>
      <c r="L21" s="163"/>
      <c r="M21" s="163"/>
      <c r="N21" s="163"/>
      <c r="O21" s="163"/>
      <c r="P21" s="86">
        <f>[1]Форма_1!C73-SUM(J21:O21)</f>
        <v>0</v>
      </c>
    </row>
    <row r="22" spans="1:16" ht="16.5" customHeight="1">
      <c r="A22" s="160" t="s">
        <v>68</v>
      </c>
      <c r="B22" s="161" t="s">
        <v>30</v>
      </c>
      <c r="C22" s="162"/>
      <c r="D22" s="163"/>
      <c r="E22" s="163"/>
      <c r="F22" s="163"/>
      <c r="G22" s="163"/>
      <c r="H22" s="164"/>
      <c r="I22" s="165">
        <f>[1]Форма_1!C61-SUM(C22:H22)</f>
        <v>0</v>
      </c>
      <c r="J22" s="162"/>
      <c r="K22" s="163"/>
      <c r="L22" s="163"/>
      <c r="M22" s="163"/>
      <c r="N22" s="163"/>
      <c r="O22" s="163"/>
      <c r="P22" s="86">
        <f>[1]Форма_1!C74-SUM(J22:O22)</f>
        <v>0</v>
      </c>
    </row>
    <row r="23" spans="1:16" ht="16.5" customHeight="1" thickBot="1">
      <c r="A23" s="166" t="s">
        <v>69</v>
      </c>
      <c r="B23" s="167" t="s">
        <v>32</v>
      </c>
      <c r="C23" s="168">
        <v>1</v>
      </c>
      <c r="D23" s="169"/>
      <c r="E23" s="169"/>
      <c r="F23" s="169"/>
      <c r="G23" s="169"/>
      <c r="H23" s="170"/>
      <c r="I23" s="171">
        <f>[1]Форма_1!C62-SUM(C23:H23)</f>
        <v>0</v>
      </c>
      <c r="J23" s="168"/>
      <c r="K23" s="169"/>
      <c r="L23" s="169"/>
      <c r="M23" s="169"/>
      <c r="N23" s="169"/>
      <c r="O23" s="169"/>
      <c r="P23" s="172">
        <f>[1]Форма_1!C75-SUM(J23:O23)</f>
        <v>0</v>
      </c>
    </row>
    <row r="24" spans="1:16" ht="90.75" thickBot="1">
      <c r="A24" s="144" t="s">
        <v>70</v>
      </c>
      <c r="B24" s="58" t="s">
        <v>72</v>
      </c>
      <c r="C24" s="145">
        <v>1</v>
      </c>
      <c r="D24" s="146"/>
      <c r="E24" s="146"/>
      <c r="F24" s="146"/>
      <c r="G24" s="146"/>
      <c r="H24" s="147"/>
      <c r="I24" s="78">
        <f>[1]Форма_1!C78-SUM(C24:H24)</f>
        <v>0</v>
      </c>
      <c r="J24" s="145"/>
      <c r="K24" s="146"/>
      <c r="L24" s="146"/>
      <c r="M24" s="146"/>
      <c r="N24" s="146"/>
      <c r="O24" s="146"/>
      <c r="P24" s="150">
        <f>[1]Форма_1!C79-SUM(J24:O24)</f>
        <v>0</v>
      </c>
    </row>
  </sheetData>
  <sheetProtection sheet="1" selectLockedCells="1"/>
  <mergeCells count="14">
    <mergeCell ref="P5:P7"/>
    <mergeCell ref="C6:G6"/>
    <mergeCell ref="H6:H7"/>
    <mergeCell ref="J6:N6"/>
    <mergeCell ref="O6:O7"/>
    <mergeCell ref="A12:B12"/>
    <mergeCell ref="C12:H12"/>
    <mergeCell ref="J12:O12"/>
    <mergeCell ref="A2:C2"/>
    <mergeCell ref="A5:A7"/>
    <mergeCell ref="B5:B7"/>
    <mergeCell ref="C5:H5"/>
    <mergeCell ref="I5:I7"/>
    <mergeCell ref="J5:O5"/>
  </mergeCells>
  <conditionalFormatting sqref="I9:I24">
    <cfRule type="cellIs" dxfId="55" priority="3" operator="greaterThan">
      <formula>0</formula>
    </cfRule>
    <cfRule type="cellIs" dxfId="54" priority="4" operator="lessThan">
      <formula>0</formula>
    </cfRule>
  </conditionalFormatting>
  <conditionalFormatting sqref="P9:P24">
    <cfRule type="cellIs" dxfId="53" priority="1" operator="lessThan">
      <formula>0</formula>
    </cfRule>
    <cfRule type="cellIs" dxfId="52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P24"/>
  <sheetViews>
    <sheetView workbookViewId="0">
      <pane xSplit="2" ySplit="8" topLeftCell="C21" activePane="bottomRight" state="frozen"/>
      <selection pane="topRight" activeCell="C1" sqref="C1"/>
      <selection pane="bottomLeft" activeCell="A6" sqref="A6"/>
      <selection pane="bottomRight" activeCell="H24" sqref="H24"/>
    </sheetView>
  </sheetViews>
  <sheetFormatPr defaultColWidth="8.7109375" defaultRowHeight="15"/>
  <cols>
    <col min="1" max="1" width="4.85546875" style="5" customWidth="1"/>
    <col min="2" max="2" width="39.140625" style="6" customWidth="1"/>
    <col min="3" max="3" width="10.140625" style="6" customWidth="1"/>
    <col min="4" max="4" width="7.42578125" style="6" customWidth="1"/>
    <col min="5" max="5" width="10" style="6" customWidth="1"/>
    <col min="6" max="6" width="7.140625" style="6" customWidth="1"/>
    <col min="7" max="7" width="10.42578125" style="6" customWidth="1"/>
    <col min="8" max="8" width="8" style="6" customWidth="1"/>
    <col min="9" max="9" width="6.42578125" style="6" customWidth="1"/>
    <col min="10" max="10" width="10.5703125" style="6" customWidth="1"/>
    <col min="11" max="11" width="8.7109375" style="6"/>
    <col min="12" max="12" width="9.85546875" style="6" customWidth="1"/>
    <col min="13" max="15" width="8.7109375" style="6"/>
    <col min="16" max="16" width="6.85546875" style="6" customWidth="1"/>
    <col min="17" max="16384" width="8.7109375" style="6"/>
  </cols>
  <sheetData>
    <row r="1" spans="1:16" ht="18.75">
      <c r="A1" s="129" t="s">
        <v>151</v>
      </c>
      <c r="B1" s="2"/>
      <c r="C1" s="2"/>
      <c r="D1" s="130"/>
      <c r="E1" s="130"/>
      <c r="F1" s="130"/>
    </row>
    <row r="2" spans="1:16">
      <c r="A2" s="432" t="str">
        <f>[2]Форма_1!A2</f>
        <v>МАОУ Аргат-Юльская СОШ</v>
      </c>
      <c r="B2" s="432"/>
      <c r="C2" s="432"/>
    </row>
    <row r="3" spans="1:16">
      <c r="A3" s="6"/>
    </row>
    <row r="4" spans="1:16" ht="15.75" thickBot="1">
      <c r="A4" s="6"/>
    </row>
    <row r="5" spans="1:16" ht="41.1" customHeight="1">
      <c r="A5" s="433" t="s">
        <v>53</v>
      </c>
      <c r="B5" s="436" t="s">
        <v>1</v>
      </c>
      <c r="C5" s="421" t="s">
        <v>144</v>
      </c>
      <c r="D5" s="422"/>
      <c r="E5" s="422"/>
      <c r="F5" s="422"/>
      <c r="G5" s="422"/>
      <c r="H5" s="423"/>
      <c r="I5" s="439" t="s">
        <v>52</v>
      </c>
      <c r="J5" s="421" t="s">
        <v>145</v>
      </c>
      <c r="K5" s="422"/>
      <c r="L5" s="422"/>
      <c r="M5" s="422"/>
      <c r="N5" s="422"/>
      <c r="O5" s="422"/>
      <c r="P5" s="442" t="s">
        <v>52</v>
      </c>
    </row>
    <row r="6" spans="1:16">
      <c r="A6" s="434"/>
      <c r="B6" s="437"/>
      <c r="C6" s="445" t="s">
        <v>54</v>
      </c>
      <c r="D6" s="446"/>
      <c r="E6" s="446"/>
      <c r="F6" s="446"/>
      <c r="G6" s="446"/>
      <c r="H6" s="447" t="s">
        <v>55</v>
      </c>
      <c r="I6" s="440"/>
      <c r="J6" s="445" t="s">
        <v>54</v>
      </c>
      <c r="K6" s="446"/>
      <c r="L6" s="446"/>
      <c r="M6" s="446"/>
      <c r="N6" s="446"/>
      <c r="O6" s="446" t="s">
        <v>55</v>
      </c>
      <c r="P6" s="443"/>
    </row>
    <row r="7" spans="1:16" ht="39" thickBot="1">
      <c r="A7" s="435"/>
      <c r="B7" s="438"/>
      <c r="C7" s="131" t="s">
        <v>56</v>
      </c>
      <c r="D7" s="132" t="s">
        <v>57</v>
      </c>
      <c r="E7" s="132" t="s">
        <v>58</v>
      </c>
      <c r="F7" s="132" t="s">
        <v>73</v>
      </c>
      <c r="G7" s="132" t="s">
        <v>59</v>
      </c>
      <c r="H7" s="448"/>
      <c r="I7" s="441"/>
      <c r="J7" s="131" t="s">
        <v>56</v>
      </c>
      <c r="K7" s="132" t="s">
        <v>57</v>
      </c>
      <c r="L7" s="132" t="s">
        <v>58</v>
      </c>
      <c r="M7" s="132" t="s">
        <v>73</v>
      </c>
      <c r="N7" s="132" t="s">
        <v>59</v>
      </c>
      <c r="O7" s="449"/>
      <c r="P7" s="444"/>
    </row>
    <row r="8" spans="1:16" ht="15.75" thickBot="1">
      <c r="A8" s="134">
        <v>1</v>
      </c>
      <c r="B8" s="135">
        <v>2</v>
      </c>
      <c r="C8" s="136">
        <v>3</v>
      </c>
      <c r="D8" s="136">
        <v>4</v>
      </c>
      <c r="E8" s="136">
        <v>5</v>
      </c>
      <c r="F8" s="136">
        <v>6</v>
      </c>
      <c r="G8" s="136">
        <v>7</v>
      </c>
      <c r="H8" s="136">
        <v>8</v>
      </c>
      <c r="I8" s="136">
        <v>9</v>
      </c>
      <c r="J8" s="136">
        <v>10</v>
      </c>
      <c r="K8" s="136">
        <v>11</v>
      </c>
      <c r="L8" s="136">
        <v>12</v>
      </c>
      <c r="M8" s="136">
        <v>13</v>
      </c>
      <c r="N8" s="136">
        <v>14</v>
      </c>
      <c r="O8" s="136">
        <v>15</v>
      </c>
      <c r="P8" s="136">
        <v>16</v>
      </c>
    </row>
    <row r="9" spans="1:16" ht="69" customHeight="1" thickBot="1">
      <c r="A9" s="137">
        <v>1</v>
      </c>
      <c r="B9" s="57" t="s">
        <v>146</v>
      </c>
      <c r="C9" s="138"/>
      <c r="D9" s="139"/>
      <c r="E9" s="139"/>
      <c r="F9" s="139"/>
      <c r="G9" s="139"/>
      <c r="H9" s="140">
        <v>2</v>
      </c>
      <c r="I9" s="82">
        <f>[2]Форма_1!C30-SUM(C9:H9)</f>
        <v>0</v>
      </c>
      <c r="J9" s="141"/>
      <c r="K9" s="142"/>
      <c r="L9" s="142"/>
      <c r="M9" s="142"/>
      <c r="N9" s="142"/>
      <c r="O9" s="142"/>
      <c r="P9" s="143">
        <f>[2]Форма_1!C31-SUM(J9:O9)</f>
        <v>0</v>
      </c>
    </row>
    <row r="10" spans="1:16" ht="69" customHeight="1" thickBot="1">
      <c r="A10" s="144">
        <v>2</v>
      </c>
      <c r="B10" s="58" t="s">
        <v>147</v>
      </c>
      <c r="C10" s="145"/>
      <c r="D10" s="146"/>
      <c r="E10" s="146"/>
      <c r="F10" s="146"/>
      <c r="G10" s="146"/>
      <c r="H10" s="147">
        <v>3</v>
      </c>
      <c r="I10" s="78">
        <f>[2]Форма_1!C34-SUM(C10:H10)</f>
        <v>0</v>
      </c>
      <c r="J10" s="148"/>
      <c r="K10" s="149"/>
      <c r="L10" s="149"/>
      <c r="M10" s="149"/>
      <c r="N10" s="149"/>
      <c r="O10" s="149"/>
      <c r="P10" s="150">
        <f>[2]Форма_1!C35-SUM(J10:O10)</f>
        <v>0</v>
      </c>
    </row>
    <row r="11" spans="1:16" ht="69" customHeight="1" thickBot="1">
      <c r="A11" s="151">
        <v>3</v>
      </c>
      <c r="B11" s="59" t="s">
        <v>148</v>
      </c>
      <c r="C11" s="152"/>
      <c r="D11" s="153"/>
      <c r="E11" s="153"/>
      <c r="F11" s="153"/>
      <c r="G11" s="153"/>
      <c r="H11" s="154">
        <v>7</v>
      </c>
      <c r="I11" s="155">
        <f>[2]Форма_1!C50-SUM(C11:H11)</f>
        <v>0</v>
      </c>
      <c r="J11" s="156"/>
      <c r="K11" s="157"/>
      <c r="L11" s="157"/>
      <c r="M11" s="157"/>
      <c r="N11" s="157"/>
      <c r="O11" s="157"/>
      <c r="P11" s="158">
        <f>[2]Форма_1!C63-SUM(J11:O11)</f>
        <v>0</v>
      </c>
    </row>
    <row r="12" spans="1:16" ht="14.45" customHeight="1">
      <c r="A12" s="427" t="s">
        <v>71</v>
      </c>
      <c r="B12" s="428"/>
      <c r="C12" s="429"/>
      <c r="D12" s="429"/>
      <c r="E12" s="429"/>
      <c r="F12" s="429"/>
      <c r="G12" s="429"/>
      <c r="H12" s="430"/>
      <c r="I12" s="159"/>
      <c r="J12" s="429"/>
      <c r="K12" s="429"/>
      <c r="L12" s="429"/>
      <c r="M12" s="429"/>
      <c r="N12" s="429"/>
      <c r="O12" s="431"/>
      <c r="P12" s="84"/>
    </row>
    <row r="13" spans="1:16" ht="16.5" customHeight="1">
      <c r="A13" s="160" t="s">
        <v>9</v>
      </c>
      <c r="B13" s="161" t="s">
        <v>12</v>
      </c>
      <c r="C13" s="162"/>
      <c r="D13" s="163"/>
      <c r="E13" s="163"/>
      <c r="F13" s="163"/>
      <c r="G13" s="163"/>
      <c r="H13" s="164">
        <v>1</v>
      </c>
      <c r="I13" s="165">
        <f>[2]Форма_1!C52-SUM(C13:H13)</f>
        <v>0</v>
      </c>
      <c r="J13" s="162"/>
      <c r="K13" s="163"/>
      <c r="L13" s="163"/>
      <c r="M13" s="163"/>
      <c r="N13" s="163"/>
      <c r="O13" s="163"/>
      <c r="P13" s="86">
        <f>[2]Форма_1!C65-SUM(J13:O13)</f>
        <v>0</v>
      </c>
    </row>
    <row r="14" spans="1:16" ht="16.5" customHeight="1">
      <c r="A14" s="160" t="s">
        <v>60</v>
      </c>
      <c r="B14" s="161" t="s">
        <v>14</v>
      </c>
      <c r="C14" s="162"/>
      <c r="D14" s="163"/>
      <c r="E14" s="163"/>
      <c r="F14" s="163"/>
      <c r="G14" s="163"/>
      <c r="H14" s="164">
        <v>0</v>
      </c>
      <c r="I14" s="165">
        <f>[2]Форма_1!C53-SUM(C14:H14)</f>
        <v>0</v>
      </c>
      <c r="J14" s="162"/>
      <c r="K14" s="163"/>
      <c r="L14" s="163"/>
      <c r="M14" s="163"/>
      <c r="N14" s="163"/>
      <c r="O14" s="163"/>
      <c r="P14" s="86">
        <f>[2]Форма_1!C66-SUM(J14:O14)</f>
        <v>0</v>
      </c>
    </row>
    <row r="15" spans="1:16" ht="16.5" customHeight="1">
      <c r="A15" s="160" t="s">
        <v>61</v>
      </c>
      <c r="B15" s="161" t="s">
        <v>16</v>
      </c>
      <c r="C15" s="162"/>
      <c r="D15" s="163"/>
      <c r="E15" s="163"/>
      <c r="F15" s="163"/>
      <c r="G15" s="163"/>
      <c r="H15" s="164">
        <v>1</v>
      </c>
      <c r="I15" s="165">
        <f>[2]Форма_1!C54-SUM(C15:H15)</f>
        <v>0</v>
      </c>
      <c r="J15" s="162"/>
      <c r="K15" s="163"/>
      <c r="L15" s="163"/>
      <c r="M15" s="163"/>
      <c r="N15" s="163"/>
      <c r="O15" s="163"/>
      <c r="P15" s="86">
        <f>[2]Форма_1!C67-SUM(J15:O15)</f>
        <v>0</v>
      </c>
    </row>
    <row r="16" spans="1:16" ht="16.5" customHeight="1">
      <c r="A16" s="160" t="s">
        <v>62</v>
      </c>
      <c r="B16" s="161" t="s">
        <v>18</v>
      </c>
      <c r="C16" s="162"/>
      <c r="D16" s="163"/>
      <c r="E16" s="163"/>
      <c r="F16" s="163"/>
      <c r="G16" s="163"/>
      <c r="H16" s="164">
        <v>1</v>
      </c>
      <c r="I16" s="165">
        <f>[2]Форма_1!C55-SUM(C16:H16)</f>
        <v>0</v>
      </c>
      <c r="J16" s="162"/>
      <c r="K16" s="163"/>
      <c r="L16" s="163"/>
      <c r="M16" s="163"/>
      <c r="N16" s="163"/>
      <c r="O16" s="163"/>
      <c r="P16" s="86">
        <f>[2]Форма_1!C68-SUM(J16:O16)</f>
        <v>0</v>
      </c>
    </row>
    <row r="17" spans="1:16" ht="16.5" customHeight="1">
      <c r="A17" s="160" t="s">
        <v>63</v>
      </c>
      <c r="B17" s="161" t="s">
        <v>20</v>
      </c>
      <c r="C17" s="162"/>
      <c r="D17" s="163"/>
      <c r="E17" s="163"/>
      <c r="F17" s="163"/>
      <c r="G17" s="163"/>
      <c r="H17" s="164">
        <v>1</v>
      </c>
      <c r="I17" s="165">
        <f>[2]Форма_1!C56-SUM(C17:H17)</f>
        <v>0</v>
      </c>
      <c r="J17" s="162"/>
      <c r="K17" s="163"/>
      <c r="L17" s="163"/>
      <c r="M17" s="163"/>
      <c r="N17" s="163"/>
      <c r="O17" s="163"/>
      <c r="P17" s="86">
        <f>[2]Форма_1!C69-SUM(J17:O17)</f>
        <v>0</v>
      </c>
    </row>
    <row r="18" spans="1:16" ht="16.5" customHeight="1">
      <c r="A18" s="160" t="s">
        <v>64</v>
      </c>
      <c r="B18" s="161" t="s">
        <v>22</v>
      </c>
      <c r="C18" s="162"/>
      <c r="D18" s="163"/>
      <c r="E18" s="163"/>
      <c r="F18" s="163"/>
      <c r="G18" s="163"/>
      <c r="H18" s="164">
        <v>0</v>
      </c>
      <c r="I18" s="165">
        <f>[2]Форма_1!C57-SUM(C18:H18)</f>
        <v>0</v>
      </c>
      <c r="J18" s="162"/>
      <c r="K18" s="163"/>
      <c r="L18" s="163"/>
      <c r="M18" s="163"/>
      <c r="N18" s="163"/>
      <c r="O18" s="163"/>
      <c r="P18" s="86">
        <f>[2]Форма_1!C70-SUM(J18:O18)</f>
        <v>0</v>
      </c>
    </row>
    <row r="19" spans="1:16" ht="16.5" customHeight="1">
      <c r="A19" s="160" t="s">
        <v>65</v>
      </c>
      <c r="B19" s="161" t="s">
        <v>24</v>
      </c>
      <c r="C19" s="162"/>
      <c r="D19" s="163"/>
      <c r="E19" s="163"/>
      <c r="F19" s="163"/>
      <c r="G19" s="163"/>
      <c r="H19" s="164">
        <v>1</v>
      </c>
      <c r="I19" s="165">
        <f>[2]Форма_1!C58-SUM(C19:H19)</f>
        <v>0</v>
      </c>
      <c r="J19" s="162"/>
      <c r="K19" s="163"/>
      <c r="L19" s="163"/>
      <c r="M19" s="163"/>
      <c r="N19" s="163"/>
      <c r="O19" s="163"/>
      <c r="P19" s="86">
        <f>[2]Форма_1!C71-SUM(J19:O19)</f>
        <v>0</v>
      </c>
    </row>
    <row r="20" spans="1:16" ht="16.5" customHeight="1">
      <c r="A20" s="160" t="s">
        <v>66</v>
      </c>
      <c r="B20" s="161" t="s">
        <v>26</v>
      </c>
      <c r="C20" s="162"/>
      <c r="D20" s="163"/>
      <c r="E20" s="163"/>
      <c r="F20" s="163"/>
      <c r="G20" s="163"/>
      <c r="H20" s="164">
        <v>1</v>
      </c>
      <c r="I20" s="165">
        <f>[2]Форма_1!C59-SUM(C20:H20)</f>
        <v>0</v>
      </c>
      <c r="J20" s="162"/>
      <c r="K20" s="163"/>
      <c r="L20" s="163"/>
      <c r="M20" s="163"/>
      <c r="N20" s="163"/>
      <c r="O20" s="163"/>
      <c r="P20" s="86">
        <f>[2]Форма_1!C72-SUM(J20:O20)</f>
        <v>0</v>
      </c>
    </row>
    <row r="21" spans="1:16" ht="16.5" customHeight="1">
      <c r="A21" s="160" t="s">
        <v>67</v>
      </c>
      <c r="B21" s="161" t="s">
        <v>28</v>
      </c>
      <c r="C21" s="162"/>
      <c r="D21" s="163"/>
      <c r="E21" s="163"/>
      <c r="F21" s="163"/>
      <c r="G21" s="163"/>
      <c r="H21" s="164">
        <v>1</v>
      </c>
      <c r="I21" s="165">
        <f>[2]Форма_1!C60-SUM(C21:H21)</f>
        <v>0</v>
      </c>
      <c r="J21" s="162"/>
      <c r="K21" s="163"/>
      <c r="L21" s="163"/>
      <c r="M21" s="163"/>
      <c r="N21" s="163"/>
      <c r="O21" s="163"/>
      <c r="P21" s="86">
        <f>[2]Форма_1!C73-SUM(J21:O21)</f>
        <v>0</v>
      </c>
    </row>
    <row r="22" spans="1:16" ht="16.5" customHeight="1">
      <c r="A22" s="160" t="s">
        <v>68</v>
      </c>
      <c r="B22" s="161" t="s">
        <v>30</v>
      </c>
      <c r="C22" s="162"/>
      <c r="D22" s="163"/>
      <c r="E22" s="163"/>
      <c r="F22" s="163"/>
      <c r="G22" s="163"/>
      <c r="H22" s="164">
        <v>0</v>
      </c>
      <c r="I22" s="165">
        <f>[2]Форма_1!C61-SUM(C22:H22)</f>
        <v>0</v>
      </c>
      <c r="J22" s="162"/>
      <c r="K22" s="163"/>
      <c r="L22" s="163"/>
      <c r="M22" s="163"/>
      <c r="N22" s="163"/>
      <c r="O22" s="163"/>
      <c r="P22" s="86">
        <f>[2]Форма_1!C74-SUM(J22:O22)</f>
        <v>0</v>
      </c>
    </row>
    <row r="23" spans="1:16" ht="16.5" customHeight="1" thickBot="1">
      <c r="A23" s="166" t="s">
        <v>69</v>
      </c>
      <c r="B23" s="167" t="s">
        <v>32</v>
      </c>
      <c r="C23" s="168"/>
      <c r="D23" s="169"/>
      <c r="E23" s="169"/>
      <c r="F23" s="169"/>
      <c r="G23" s="169"/>
      <c r="H23" s="170">
        <v>0</v>
      </c>
      <c r="I23" s="171">
        <f>[2]Форма_1!C62-SUM(C23:H23)</f>
        <v>0</v>
      </c>
      <c r="J23" s="168"/>
      <c r="K23" s="169"/>
      <c r="L23" s="169"/>
      <c r="M23" s="169"/>
      <c r="N23" s="169"/>
      <c r="O23" s="169"/>
      <c r="P23" s="172">
        <f>[2]Форма_1!C75-SUM(J23:O23)</f>
        <v>0</v>
      </c>
    </row>
    <row r="24" spans="1:16" ht="90.75" thickBot="1">
      <c r="A24" s="144" t="s">
        <v>70</v>
      </c>
      <c r="B24" s="58" t="s">
        <v>72</v>
      </c>
      <c r="C24" s="145">
        <v>1</v>
      </c>
      <c r="D24" s="146"/>
      <c r="E24" s="146"/>
      <c r="F24" s="146"/>
      <c r="G24" s="146"/>
      <c r="H24" s="147">
        <v>1</v>
      </c>
      <c r="I24" s="78">
        <f>[2]Форма_1!C78-SUM(C24:H24)</f>
        <v>0</v>
      </c>
      <c r="J24" s="145"/>
      <c r="K24" s="146"/>
      <c r="L24" s="146"/>
      <c r="M24" s="146"/>
      <c r="N24" s="146"/>
      <c r="O24" s="146"/>
      <c r="P24" s="150">
        <f>[2]Форма_1!C79-SUM(J24:O24)</f>
        <v>0</v>
      </c>
    </row>
  </sheetData>
  <sheetProtection sheet="1" selectLockedCells="1"/>
  <mergeCells count="14">
    <mergeCell ref="P5:P7"/>
    <mergeCell ref="C6:G6"/>
    <mergeCell ref="H6:H7"/>
    <mergeCell ref="J6:N6"/>
    <mergeCell ref="O6:O7"/>
    <mergeCell ref="A12:B12"/>
    <mergeCell ref="C12:H12"/>
    <mergeCell ref="J12:O12"/>
    <mergeCell ref="A2:C2"/>
    <mergeCell ref="A5:A7"/>
    <mergeCell ref="B5:B7"/>
    <mergeCell ref="C5:H5"/>
    <mergeCell ref="I5:I7"/>
    <mergeCell ref="J5:O5"/>
  </mergeCells>
  <conditionalFormatting sqref="I9:I24">
    <cfRule type="cellIs" dxfId="51" priority="3" operator="greaterThan">
      <formula>0</formula>
    </cfRule>
    <cfRule type="cellIs" dxfId="50" priority="4" operator="lessThan">
      <formula>0</formula>
    </cfRule>
  </conditionalFormatting>
  <conditionalFormatting sqref="P9:P24">
    <cfRule type="cellIs" dxfId="49" priority="1" operator="lessThan">
      <formula>0</formula>
    </cfRule>
    <cfRule type="cellIs" dxfId="4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P24"/>
  <sheetViews>
    <sheetView workbookViewId="0">
      <pane xSplit="2" ySplit="8" topLeftCell="C21" activePane="bottomRight" state="frozen"/>
      <selection pane="topRight" activeCell="C1" sqref="C1"/>
      <selection pane="bottomLeft" activeCell="A6" sqref="A6"/>
      <selection pane="bottomRight" activeCell="O13" sqref="O13"/>
    </sheetView>
  </sheetViews>
  <sheetFormatPr defaultColWidth="8.7109375" defaultRowHeight="15"/>
  <cols>
    <col min="1" max="1" width="4.85546875" style="5" customWidth="1"/>
    <col min="2" max="2" width="39.140625" style="6" customWidth="1"/>
    <col min="3" max="3" width="10.140625" style="6" customWidth="1"/>
    <col min="4" max="4" width="7.42578125" style="6" customWidth="1"/>
    <col min="5" max="5" width="10" style="6" customWidth="1"/>
    <col min="6" max="6" width="7.140625" style="6" customWidth="1"/>
    <col min="7" max="7" width="10.42578125" style="6" customWidth="1"/>
    <col min="8" max="8" width="8" style="6" customWidth="1"/>
    <col min="9" max="9" width="6.42578125" style="6" customWidth="1"/>
    <col min="10" max="10" width="10.5703125" style="6" customWidth="1"/>
    <col min="11" max="11" width="8.7109375" style="6"/>
    <col min="12" max="12" width="9.85546875" style="6" customWidth="1"/>
    <col min="13" max="15" width="8.7109375" style="6"/>
    <col min="16" max="16" width="6.85546875" style="6" customWidth="1"/>
    <col min="17" max="16384" width="8.7109375" style="6"/>
  </cols>
  <sheetData>
    <row r="1" spans="1:16" ht="18.75">
      <c r="A1" s="129" t="s">
        <v>151</v>
      </c>
      <c r="B1" s="2"/>
      <c r="C1" s="2"/>
      <c r="D1" s="130"/>
      <c r="E1" s="130"/>
      <c r="F1" s="130"/>
    </row>
    <row r="2" spans="1:16">
      <c r="A2" s="432" t="str">
        <f>[3]Форма_1!A2</f>
        <v xml:space="preserve">МБОУ Беляйская ООШ </v>
      </c>
      <c r="B2" s="432"/>
      <c r="C2" s="432"/>
    </row>
    <row r="3" spans="1:16">
      <c r="A3" s="6"/>
    </row>
    <row r="4" spans="1:16" ht="15.75" thickBot="1">
      <c r="A4" s="6"/>
    </row>
    <row r="5" spans="1:16" ht="41.1" customHeight="1">
      <c r="A5" s="433" t="s">
        <v>53</v>
      </c>
      <c r="B5" s="436" t="s">
        <v>1</v>
      </c>
      <c r="C5" s="421" t="s">
        <v>144</v>
      </c>
      <c r="D5" s="422"/>
      <c r="E5" s="422"/>
      <c r="F5" s="422"/>
      <c r="G5" s="422"/>
      <c r="H5" s="423"/>
      <c r="I5" s="439" t="s">
        <v>52</v>
      </c>
      <c r="J5" s="421" t="s">
        <v>145</v>
      </c>
      <c r="K5" s="422"/>
      <c r="L5" s="422"/>
      <c r="M5" s="422"/>
      <c r="N5" s="422"/>
      <c r="O5" s="422"/>
      <c r="P5" s="442" t="s">
        <v>52</v>
      </c>
    </row>
    <row r="6" spans="1:16">
      <c r="A6" s="434"/>
      <c r="B6" s="437"/>
      <c r="C6" s="445" t="s">
        <v>54</v>
      </c>
      <c r="D6" s="446"/>
      <c r="E6" s="446"/>
      <c r="F6" s="446"/>
      <c r="G6" s="446"/>
      <c r="H6" s="447" t="s">
        <v>55</v>
      </c>
      <c r="I6" s="440"/>
      <c r="J6" s="445" t="s">
        <v>54</v>
      </c>
      <c r="K6" s="446"/>
      <c r="L6" s="446"/>
      <c r="M6" s="446"/>
      <c r="N6" s="446"/>
      <c r="O6" s="446" t="s">
        <v>55</v>
      </c>
      <c r="P6" s="443"/>
    </row>
    <row r="7" spans="1:16" ht="39" thickBot="1">
      <c r="A7" s="435"/>
      <c r="B7" s="438"/>
      <c r="C7" s="131" t="s">
        <v>56</v>
      </c>
      <c r="D7" s="132" t="s">
        <v>57</v>
      </c>
      <c r="E7" s="132" t="s">
        <v>58</v>
      </c>
      <c r="F7" s="132" t="s">
        <v>73</v>
      </c>
      <c r="G7" s="132" t="s">
        <v>59</v>
      </c>
      <c r="H7" s="448"/>
      <c r="I7" s="441"/>
      <c r="J7" s="131" t="s">
        <v>56</v>
      </c>
      <c r="K7" s="132" t="s">
        <v>57</v>
      </c>
      <c r="L7" s="132" t="s">
        <v>58</v>
      </c>
      <c r="M7" s="132" t="s">
        <v>73</v>
      </c>
      <c r="N7" s="132" t="s">
        <v>59</v>
      </c>
      <c r="O7" s="449"/>
      <c r="P7" s="444"/>
    </row>
    <row r="8" spans="1:16" ht="15.75" thickBot="1">
      <c r="A8" s="134">
        <v>1</v>
      </c>
      <c r="B8" s="135">
        <v>2</v>
      </c>
      <c r="C8" s="136">
        <v>3</v>
      </c>
      <c r="D8" s="136">
        <v>4</v>
      </c>
      <c r="E8" s="136">
        <v>5</v>
      </c>
      <c r="F8" s="136">
        <v>6</v>
      </c>
      <c r="G8" s="136">
        <v>7</v>
      </c>
      <c r="H8" s="136">
        <v>8</v>
      </c>
      <c r="I8" s="136">
        <v>9</v>
      </c>
      <c r="J8" s="136">
        <v>10</v>
      </c>
      <c r="K8" s="136">
        <v>11</v>
      </c>
      <c r="L8" s="136">
        <v>12</v>
      </c>
      <c r="M8" s="136">
        <v>13</v>
      </c>
      <c r="N8" s="136">
        <v>14</v>
      </c>
      <c r="O8" s="136">
        <v>15</v>
      </c>
      <c r="P8" s="136">
        <v>16</v>
      </c>
    </row>
    <row r="9" spans="1:16" ht="69" customHeight="1" thickBot="1">
      <c r="A9" s="137">
        <v>1</v>
      </c>
      <c r="B9" s="57" t="s">
        <v>146</v>
      </c>
      <c r="C9" s="138"/>
      <c r="D9" s="139"/>
      <c r="E9" s="139"/>
      <c r="F9" s="139"/>
      <c r="G9" s="139"/>
      <c r="H9" s="140">
        <v>1</v>
      </c>
      <c r="I9" s="82">
        <f>[3]Форма_1!C30-SUM(C9:H9)</f>
        <v>0</v>
      </c>
      <c r="J9" s="141"/>
      <c r="K9" s="142"/>
      <c r="L9" s="142"/>
      <c r="M9" s="142"/>
      <c r="N9" s="142"/>
      <c r="O9" s="142"/>
      <c r="P9" s="143">
        <f>[3]Форма_1!C31-SUM(J9:O9)</f>
        <v>0</v>
      </c>
    </row>
    <row r="10" spans="1:16" ht="69" customHeight="1" thickBot="1">
      <c r="A10" s="144">
        <v>2</v>
      </c>
      <c r="B10" s="58" t="s">
        <v>147</v>
      </c>
      <c r="C10" s="145"/>
      <c r="D10" s="146"/>
      <c r="E10" s="146"/>
      <c r="F10" s="146"/>
      <c r="G10" s="146"/>
      <c r="H10" s="147">
        <v>3</v>
      </c>
      <c r="I10" s="78">
        <f>[3]Форма_1!C34-SUM(C10:H10)</f>
        <v>0</v>
      </c>
      <c r="J10" s="148"/>
      <c r="K10" s="149"/>
      <c r="L10" s="149"/>
      <c r="M10" s="149"/>
      <c r="N10" s="149"/>
      <c r="O10" s="149"/>
      <c r="P10" s="150">
        <f>[3]Форма_1!C35-SUM(J10:O10)</f>
        <v>0</v>
      </c>
    </row>
    <row r="11" spans="1:16" ht="69" customHeight="1" thickBot="1">
      <c r="A11" s="151">
        <v>3</v>
      </c>
      <c r="B11" s="59" t="s">
        <v>148</v>
      </c>
      <c r="C11" s="152"/>
      <c r="D11" s="153"/>
      <c r="E11" s="153"/>
      <c r="F11" s="153"/>
      <c r="G11" s="153"/>
      <c r="H11" s="154">
        <v>8</v>
      </c>
      <c r="I11" s="155">
        <f>[3]Форма_1!C50-SUM(C11:H11)</f>
        <v>0</v>
      </c>
      <c r="J11" s="156"/>
      <c r="K11" s="157"/>
      <c r="L11" s="157"/>
      <c r="M11" s="157"/>
      <c r="N11" s="157"/>
      <c r="O11" s="157">
        <v>1</v>
      </c>
      <c r="P11" s="158">
        <f>[3]Форма_1!C63-SUM(J11:O11)</f>
        <v>0</v>
      </c>
    </row>
    <row r="12" spans="1:16" ht="14.45" customHeight="1">
      <c r="A12" s="427" t="s">
        <v>71</v>
      </c>
      <c r="B12" s="428"/>
      <c r="C12" s="429"/>
      <c r="D12" s="429"/>
      <c r="E12" s="429"/>
      <c r="F12" s="429"/>
      <c r="G12" s="429"/>
      <c r="H12" s="430"/>
      <c r="I12" s="159"/>
      <c r="J12" s="429"/>
      <c r="K12" s="429"/>
      <c r="L12" s="429"/>
      <c r="M12" s="429"/>
      <c r="N12" s="429"/>
      <c r="O12" s="431"/>
      <c r="P12" s="84"/>
    </row>
    <row r="13" spans="1:16" ht="16.5" customHeight="1">
      <c r="A13" s="160" t="s">
        <v>9</v>
      </c>
      <c r="B13" s="161" t="s">
        <v>12</v>
      </c>
      <c r="C13" s="162"/>
      <c r="D13" s="163"/>
      <c r="E13" s="163"/>
      <c r="F13" s="163"/>
      <c r="G13" s="163"/>
      <c r="H13" s="164">
        <v>1</v>
      </c>
      <c r="I13" s="165">
        <f>[3]Форма_1!C52-SUM(C13:H13)</f>
        <v>0</v>
      </c>
      <c r="J13" s="162"/>
      <c r="K13" s="163"/>
      <c r="L13" s="163"/>
      <c r="M13" s="163"/>
      <c r="N13" s="163"/>
      <c r="O13" s="163">
        <v>0</v>
      </c>
      <c r="P13" s="86">
        <f>[3]Форма_1!C65-SUM(J13:O13)</f>
        <v>0</v>
      </c>
    </row>
    <row r="14" spans="1:16" ht="16.5" customHeight="1">
      <c r="A14" s="160" t="s">
        <v>60</v>
      </c>
      <c r="B14" s="161" t="s">
        <v>14</v>
      </c>
      <c r="C14" s="162"/>
      <c r="D14" s="163"/>
      <c r="E14" s="163"/>
      <c r="F14" s="163"/>
      <c r="G14" s="163"/>
      <c r="H14" s="164">
        <v>0</v>
      </c>
      <c r="I14" s="165">
        <f>[3]Форма_1!C53-SUM(C14:H14)</f>
        <v>0</v>
      </c>
      <c r="J14" s="162"/>
      <c r="K14" s="163"/>
      <c r="L14" s="163"/>
      <c r="M14" s="163"/>
      <c r="N14" s="163"/>
      <c r="O14" s="163">
        <v>0</v>
      </c>
      <c r="P14" s="86">
        <f>[3]Форма_1!C66-SUM(J14:O14)</f>
        <v>0</v>
      </c>
    </row>
    <row r="15" spans="1:16" ht="16.5" customHeight="1">
      <c r="A15" s="160" t="s">
        <v>61</v>
      </c>
      <c r="B15" s="161" t="s">
        <v>16</v>
      </c>
      <c r="C15" s="162"/>
      <c r="D15" s="163"/>
      <c r="E15" s="163"/>
      <c r="F15" s="163"/>
      <c r="G15" s="163"/>
      <c r="H15" s="164">
        <v>0</v>
      </c>
      <c r="I15" s="165">
        <f>[3]Форма_1!C54-SUM(C15:H15)</f>
        <v>0</v>
      </c>
      <c r="J15" s="162"/>
      <c r="K15" s="163"/>
      <c r="L15" s="163"/>
      <c r="M15" s="163"/>
      <c r="N15" s="163"/>
      <c r="O15" s="163">
        <v>1</v>
      </c>
      <c r="P15" s="86">
        <f>[3]Форма_1!C67-SUM(J15:O15)</f>
        <v>0</v>
      </c>
    </row>
    <row r="16" spans="1:16" ht="16.5" customHeight="1">
      <c r="A16" s="160" t="s">
        <v>62</v>
      </c>
      <c r="B16" s="161" t="s">
        <v>18</v>
      </c>
      <c r="C16" s="162"/>
      <c r="D16" s="163"/>
      <c r="E16" s="163"/>
      <c r="F16" s="163"/>
      <c r="G16" s="163"/>
      <c r="H16" s="164">
        <v>1</v>
      </c>
      <c r="I16" s="165">
        <f>[3]Форма_1!C55-SUM(C16:H16)</f>
        <v>0</v>
      </c>
      <c r="J16" s="162"/>
      <c r="K16" s="163"/>
      <c r="L16" s="163"/>
      <c r="M16" s="163"/>
      <c r="N16" s="163"/>
      <c r="O16" s="163">
        <v>0</v>
      </c>
      <c r="P16" s="86">
        <f>[3]Форма_1!C68-SUM(J16:O16)</f>
        <v>0</v>
      </c>
    </row>
    <row r="17" spans="1:16" ht="16.5" customHeight="1">
      <c r="A17" s="160" t="s">
        <v>63</v>
      </c>
      <c r="B17" s="161" t="s">
        <v>20</v>
      </c>
      <c r="C17" s="162"/>
      <c r="D17" s="163"/>
      <c r="E17" s="163"/>
      <c r="F17" s="163"/>
      <c r="G17" s="163"/>
      <c r="H17" s="164">
        <v>1</v>
      </c>
      <c r="I17" s="165">
        <f>[3]Форма_1!C56-SUM(C17:H17)</f>
        <v>0</v>
      </c>
      <c r="J17" s="162"/>
      <c r="K17" s="163"/>
      <c r="L17" s="163"/>
      <c r="M17" s="163"/>
      <c r="N17" s="163"/>
      <c r="O17" s="163">
        <v>0</v>
      </c>
      <c r="P17" s="86">
        <f>[3]Форма_1!C69-SUM(J17:O17)</f>
        <v>0</v>
      </c>
    </row>
    <row r="18" spans="1:16" ht="16.5" customHeight="1">
      <c r="A18" s="160" t="s">
        <v>64</v>
      </c>
      <c r="B18" s="161" t="s">
        <v>22</v>
      </c>
      <c r="C18" s="162"/>
      <c r="D18" s="163"/>
      <c r="E18" s="163"/>
      <c r="F18" s="163"/>
      <c r="G18" s="163"/>
      <c r="H18" s="164">
        <v>0</v>
      </c>
      <c r="I18" s="165">
        <f>[3]Форма_1!C57-SUM(C18:H18)</f>
        <v>0</v>
      </c>
      <c r="J18" s="162"/>
      <c r="K18" s="163"/>
      <c r="L18" s="163"/>
      <c r="M18" s="163"/>
      <c r="N18" s="163"/>
      <c r="O18" s="163">
        <v>0</v>
      </c>
      <c r="P18" s="86">
        <f>[3]Форма_1!C70-SUM(J18:O18)</f>
        <v>0</v>
      </c>
    </row>
    <row r="19" spans="1:16" ht="16.5" customHeight="1">
      <c r="A19" s="160" t="s">
        <v>65</v>
      </c>
      <c r="B19" s="161" t="s">
        <v>24</v>
      </c>
      <c r="C19" s="162"/>
      <c r="D19" s="163"/>
      <c r="E19" s="163"/>
      <c r="F19" s="163"/>
      <c r="G19" s="163"/>
      <c r="H19" s="164">
        <v>1</v>
      </c>
      <c r="I19" s="165">
        <f>[3]Форма_1!C58-SUM(C19:H19)</f>
        <v>0</v>
      </c>
      <c r="J19" s="162"/>
      <c r="K19" s="163"/>
      <c r="L19" s="163"/>
      <c r="M19" s="163"/>
      <c r="N19" s="163"/>
      <c r="O19" s="163">
        <v>0</v>
      </c>
      <c r="P19" s="86">
        <f>[3]Форма_1!C71-SUM(J19:O19)</f>
        <v>0</v>
      </c>
    </row>
    <row r="20" spans="1:16" ht="16.5" customHeight="1">
      <c r="A20" s="160" t="s">
        <v>66</v>
      </c>
      <c r="B20" s="161" t="s">
        <v>26</v>
      </c>
      <c r="C20" s="162"/>
      <c r="D20" s="163"/>
      <c r="E20" s="163"/>
      <c r="F20" s="163"/>
      <c r="G20" s="163"/>
      <c r="H20" s="164">
        <v>1</v>
      </c>
      <c r="I20" s="165">
        <f>[3]Форма_1!C59-SUM(C20:H20)</f>
        <v>0</v>
      </c>
      <c r="J20" s="162"/>
      <c r="K20" s="163"/>
      <c r="L20" s="163"/>
      <c r="M20" s="163"/>
      <c r="N20" s="163"/>
      <c r="O20" s="163">
        <v>0</v>
      </c>
      <c r="P20" s="86">
        <f>[3]Форма_1!C72-SUM(J20:O20)</f>
        <v>0</v>
      </c>
    </row>
    <row r="21" spans="1:16" ht="16.5" customHeight="1">
      <c r="A21" s="160" t="s">
        <v>67</v>
      </c>
      <c r="B21" s="161" t="s">
        <v>28</v>
      </c>
      <c r="C21" s="162"/>
      <c r="D21" s="163"/>
      <c r="E21" s="163"/>
      <c r="F21" s="163"/>
      <c r="G21" s="163"/>
      <c r="H21" s="164">
        <v>1</v>
      </c>
      <c r="I21" s="165">
        <f>[3]Форма_1!C60-SUM(C21:H21)</f>
        <v>0</v>
      </c>
      <c r="J21" s="162"/>
      <c r="K21" s="163"/>
      <c r="L21" s="163"/>
      <c r="M21" s="163"/>
      <c r="N21" s="163"/>
      <c r="O21" s="163">
        <v>0</v>
      </c>
      <c r="P21" s="86">
        <f>[3]Форма_1!C73-SUM(J21:O21)</f>
        <v>0</v>
      </c>
    </row>
    <row r="22" spans="1:16" ht="16.5" customHeight="1">
      <c r="A22" s="160" t="s">
        <v>68</v>
      </c>
      <c r="B22" s="161" t="s">
        <v>30</v>
      </c>
      <c r="C22" s="162"/>
      <c r="D22" s="163"/>
      <c r="E22" s="163"/>
      <c r="F22" s="163"/>
      <c r="G22" s="163"/>
      <c r="H22" s="164">
        <v>1</v>
      </c>
      <c r="I22" s="165">
        <f>[3]Форма_1!C61-SUM(C22:H22)</f>
        <v>0</v>
      </c>
      <c r="J22" s="162"/>
      <c r="K22" s="163"/>
      <c r="L22" s="163"/>
      <c r="M22" s="163"/>
      <c r="N22" s="163"/>
      <c r="O22" s="163">
        <v>0</v>
      </c>
      <c r="P22" s="86">
        <f>[3]Форма_1!C74-SUM(J22:O22)</f>
        <v>0</v>
      </c>
    </row>
    <row r="23" spans="1:16" ht="16.5" customHeight="1" thickBot="1">
      <c r="A23" s="166" t="s">
        <v>69</v>
      </c>
      <c r="B23" s="167" t="s">
        <v>32</v>
      </c>
      <c r="C23" s="168"/>
      <c r="D23" s="169"/>
      <c r="E23" s="169"/>
      <c r="F23" s="169"/>
      <c r="G23" s="169"/>
      <c r="H23" s="170">
        <v>1</v>
      </c>
      <c r="I23" s="171">
        <f>[3]Форма_1!C62-SUM(C23:H23)</f>
        <v>0</v>
      </c>
      <c r="J23" s="168"/>
      <c r="K23" s="169"/>
      <c r="L23" s="169"/>
      <c r="M23" s="169"/>
      <c r="N23" s="169"/>
      <c r="O23" s="169">
        <v>0</v>
      </c>
      <c r="P23" s="172">
        <f>[3]Форма_1!C75-SUM(J23:O23)</f>
        <v>0</v>
      </c>
    </row>
    <row r="24" spans="1:16" ht="90.75" thickBot="1">
      <c r="A24" s="144" t="s">
        <v>70</v>
      </c>
      <c r="B24" s="58" t="s">
        <v>72</v>
      </c>
      <c r="C24" s="145"/>
      <c r="D24" s="146"/>
      <c r="E24" s="146"/>
      <c r="F24" s="146"/>
      <c r="G24" s="146"/>
      <c r="H24" s="147">
        <v>1</v>
      </c>
      <c r="I24" s="78">
        <f>[3]Форма_1!C78-SUM(C24:H24)</f>
        <v>0</v>
      </c>
      <c r="J24" s="145"/>
      <c r="K24" s="146"/>
      <c r="L24" s="146"/>
      <c r="M24" s="146"/>
      <c r="N24" s="146"/>
      <c r="O24" s="146">
        <v>1</v>
      </c>
      <c r="P24" s="150">
        <f>[3]Форма_1!C79-SUM(J24:O24)</f>
        <v>0</v>
      </c>
    </row>
  </sheetData>
  <sheetProtection sheet="1" selectLockedCells="1"/>
  <mergeCells count="14">
    <mergeCell ref="P5:P7"/>
    <mergeCell ref="C6:G6"/>
    <mergeCell ref="H6:H7"/>
    <mergeCell ref="J6:N6"/>
    <mergeCell ref="O6:O7"/>
    <mergeCell ref="A12:B12"/>
    <mergeCell ref="C12:H12"/>
    <mergeCell ref="J12:O12"/>
    <mergeCell ref="A2:C2"/>
    <mergeCell ref="A5:A7"/>
    <mergeCell ref="B5:B7"/>
    <mergeCell ref="C5:H5"/>
    <mergeCell ref="I5:I7"/>
    <mergeCell ref="J5:O5"/>
  </mergeCells>
  <conditionalFormatting sqref="I9:I24">
    <cfRule type="cellIs" dxfId="47" priority="3" operator="greaterThan">
      <formula>0</formula>
    </cfRule>
    <cfRule type="cellIs" dxfId="46" priority="4" operator="lessThan">
      <formula>0</formula>
    </cfRule>
  </conditionalFormatting>
  <conditionalFormatting sqref="P9:P24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P24"/>
  <sheetViews>
    <sheetView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E24" sqref="E24"/>
    </sheetView>
  </sheetViews>
  <sheetFormatPr defaultColWidth="8.7109375" defaultRowHeight="15"/>
  <cols>
    <col min="1" max="1" width="4.85546875" style="275" customWidth="1"/>
    <col min="2" max="2" width="39.140625" style="212" customWidth="1"/>
    <col min="3" max="3" width="10.140625" style="212" customWidth="1"/>
    <col min="4" max="4" width="7.42578125" style="212" customWidth="1"/>
    <col min="5" max="5" width="10" style="212" customWidth="1"/>
    <col min="6" max="6" width="7.140625" style="212" customWidth="1"/>
    <col min="7" max="7" width="10.42578125" style="212" customWidth="1"/>
    <col min="8" max="8" width="8" style="212" customWidth="1"/>
    <col min="9" max="9" width="6.42578125" style="212" customWidth="1"/>
    <col min="10" max="10" width="10.5703125" style="212" customWidth="1"/>
    <col min="11" max="11" width="8.7109375" style="212"/>
    <col min="12" max="12" width="9.85546875" style="212" customWidth="1"/>
    <col min="13" max="15" width="8.7109375" style="212"/>
    <col min="16" max="16" width="6.85546875" style="212" customWidth="1"/>
    <col min="17" max="16384" width="8.7109375" style="212"/>
  </cols>
  <sheetData>
    <row r="1" spans="1:16" ht="18.75">
      <c r="A1" s="227" t="s">
        <v>151</v>
      </c>
      <c r="B1" s="2"/>
      <c r="C1" s="2"/>
      <c r="D1" s="228"/>
      <c r="E1" s="228"/>
      <c r="F1" s="228"/>
    </row>
    <row r="2" spans="1:16">
      <c r="A2" s="455" t="str">
        <f>[4]Форма_1!A2</f>
        <v>МБОУ Березовская СОШ</v>
      </c>
      <c r="B2" s="455"/>
      <c r="C2" s="455"/>
    </row>
    <row r="3" spans="1:16">
      <c r="A3" s="212"/>
    </row>
    <row r="4" spans="1:16" ht="15.75" thickBot="1">
      <c r="A4" s="212"/>
    </row>
    <row r="5" spans="1:16" ht="41.1" customHeight="1">
      <c r="A5" s="456" t="s">
        <v>53</v>
      </c>
      <c r="B5" s="459" t="s">
        <v>1</v>
      </c>
      <c r="C5" s="462" t="s">
        <v>144</v>
      </c>
      <c r="D5" s="463"/>
      <c r="E5" s="463"/>
      <c r="F5" s="463"/>
      <c r="G5" s="463"/>
      <c r="H5" s="464"/>
      <c r="I5" s="465" t="s">
        <v>52</v>
      </c>
      <c r="J5" s="462" t="s">
        <v>145</v>
      </c>
      <c r="K5" s="463"/>
      <c r="L5" s="463"/>
      <c r="M5" s="463"/>
      <c r="N5" s="463"/>
      <c r="O5" s="463"/>
      <c r="P5" s="468" t="s">
        <v>52</v>
      </c>
    </row>
    <row r="6" spans="1:16">
      <c r="A6" s="457"/>
      <c r="B6" s="460"/>
      <c r="C6" s="471" t="s">
        <v>54</v>
      </c>
      <c r="D6" s="472"/>
      <c r="E6" s="472"/>
      <c r="F6" s="472"/>
      <c r="G6" s="472"/>
      <c r="H6" s="473" t="s">
        <v>55</v>
      </c>
      <c r="I6" s="466"/>
      <c r="J6" s="471" t="s">
        <v>54</v>
      </c>
      <c r="K6" s="472"/>
      <c r="L6" s="472"/>
      <c r="M6" s="472"/>
      <c r="N6" s="472"/>
      <c r="O6" s="472" t="s">
        <v>55</v>
      </c>
      <c r="P6" s="469"/>
    </row>
    <row r="7" spans="1:16" ht="39" thickBot="1">
      <c r="A7" s="458"/>
      <c r="B7" s="461"/>
      <c r="C7" s="229" t="s">
        <v>56</v>
      </c>
      <c r="D7" s="230" t="s">
        <v>57</v>
      </c>
      <c r="E7" s="230" t="s">
        <v>58</v>
      </c>
      <c r="F7" s="230" t="s">
        <v>73</v>
      </c>
      <c r="G7" s="230" t="s">
        <v>59</v>
      </c>
      <c r="H7" s="474"/>
      <c r="I7" s="467"/>
      <c r="J7" s="229" t="s">
        <v>56</v>
      </c>
      <c r="K7" s="230" t="s">
        <v>57</v>
      </c>
      <c r="L7" s="230" t="s">
        <v>58</v>
      </c>
      <c r="M7" s="230" t="s">
        <v>73</v>
      </c>
      <c r="N7" s="230" t="s">
        <v>59</v>
      </c>
      <c r="O7" s="475"/>
      <c r="P7" s="470"/>
    </row>
    <row r="8" spans="1:16" ht="15.75" thickBot="1">
      <c r="A8" s="231">
        <v>1</v>
      </c>
      <c r="B8" s="232">
        <v>2</v>
      </c>
      <c r="C8" s="233">
        <v>3</v>
      </c>
      <c r="D8" s="233">
        <v>4</v>
      </c>
      <c r="E8" s="233">
        <v>5</v>
      </c>
      <c r="F8" s="233">
        <v>6</v>
      </c>
      <c r="G8" s="233">
        <v>7</v>
      </c>
      <c r="H8" s="233">
        <v>8</v>
      </c>
      <c r="I8" s="233">
        <v>9</v>
      </c>
      <c r="J8" s="233">
        <v>10</v>
      </c>
      <c r="K8" s="233">
        <v>11</v>
      </c>
      <c r="L8" s="233">
        <v>12</v>
      </c>
      <c r="M8" s="233">
        <v>13</v>
      </c>
      <c r="N8" s="233">
        <v>14</v>
      </c>
      <c r="O8" s="233">
        <v>15</v>
      </c>
      <c r="P8" s="233">
        <v>16</v>
      </c>
    </row>
    <row r="9" spans="1:16" ht="69" customHeight="1" thickBot="1">
      <c r="A9" s="234">
        <v>1</v>
      </c>
      <c r="B9" s="235" t="s">
        <v>146</v>
      </c>
      <c r="C9" s="236">
        <v>2</v>
      </c>
      <c r="D9" s="237"/>
      <c r="E9" s="237"/>
      <c r="F9" s="237"/>
      <c r="G9" s="237"/>
      <c r="H9" s="238"/>
      <c r="I9" s="192">
        <f>[4]Форма_1!C30-SUM(C9:H9)</f>
        <v>0</v>
      </c>
      <c r="J9" s="239"/>
      <c r="K9" s="240"/>
      <c r="L9" s="240"/>
      <c r="M9" s="240"/>
      <c r="N9" s="240"/>
      <c r="O9" s="240">
        <v>1</v>
      </c>
      <c r="P9" s="241">
        <f>[4]Форма_1!C31-SUM(J9:O9)</f>
        <v>0</v>
      </c>
    </row>
    <row r="10" spans="1:16" ht="69" customHeight="1" thickBot="1">
      <c r="A10" s="242">
        <v>2</v>
      </c>
      <c r="B10" s="243" t="s">
        <v>147</v>
      </c>
      <c r="C10" s="244">
        <v>3</v>
      </c>
      <c r="D10" s="245"/>
      <c r="E10" s="245"/>
      <c r="F10" s="245"/>
      <c r="G10" s="245"/>
      <c r="H10" s="246"/>
      <c r="I10" s="247">
        <f>[4]Форма_1!C34-SUM(C10:H10)</f>
        <v>0</v>
      </c>
      <c r="J10" s="248"/>
      <c r="K10" s="249"/>
      <c r="L10" s="249"/>
      <c r="M10" s="249"/>
      <c r="N10" s="249"/>
      <c r="O10" s="249">
        <v>4</v>
      </c>
      <c r="P10" s="250">
        <f>[4]Форма_1!C35-SUM(J10:O10)</f>
        <v>0</v>
      </c>
    </row>
    <row r="11" spans="1:16" ht="69" customHeight="1" thickBot="1">
      <c r="A11" s="251">
        <v>3</v>
      </c>
      <c r="B11" s="252" t="s">
        <v>148</v>
      </c>
      <c r="C11" s="253">
        <v>6</v>
      </c>
      <c r="D11" s="254"/>
      <c r="E11" s="254"/>
      <c r="F11" s="254"/>
      <c r="G11" s="254"/>
      <c r="H11" s="255">
        <v>1</v>
      </c>
      <c r="I11" s="256">
        <f>[4]Форма_1!C50-SUM(C11:H11)</f>
        <v>0</v>
      </c>
      <c r="J11" s="257"/>
      <c r="K11" s="258"/>
      <c r="L11" s="258"/>
      <c r="M11" s="258"/>
      <c r="N11" s="258"/>
      <c r="O11" s="258">
        <v>1</v>
      </c>
      <c r="P11" s="259">
        <f>[4]Форма_1!C63-SUM(J11:O11)</f>
        <v>0</v>
      </c>
    </row>
    <row r="12" spans="1:16" ht="14.45" customHeight="1">
      <c r="A12" s="450" t="s">
        <v>71</v>
      </c>
      <c r="B12" s="451"/>
      <c r="C12" s="452"/>
      <c r="D12" s="452"/>
      <c r="E12" s="452"/>
      <c r="F12" s="452"/>
      <c r="G12" s="452"/>
      <c r="H12" s="453"/>
      <c r="I12" s="260"/>
      <c r="J12" s="452"/>
      <c r="K12" s="452"/>
      <c r="L12" s="452"/>
      <c r="M12" s="452"/>
      <c r="N12" s="452"/>
      <c r="O12" s="454"/>
      <c r="P12" s="261"/>
    </row>
    <row r="13" spans="1:16" ht="16.5" customHeight="1">
      <c r="A13" s="262" t="s">
        <v>9</v>
      </c>
      <c r="B13" s="263" t="s">
        <v>12</v>
      </c>
      <c r="C13" s="264">
        <v>1</v>
      </c>
      <c r="D13" s="265"/>
      <c r="E13" s="265"/>
      <c r="F13" s="265"/>
      <c r="G13" s="265"/>
      <c r="H13" s="266"/>
      <c r="I13" s="267">
        <f>[4]Форма_1!C52-SUM(C13:H13)</f>
        <v>0</v>
      </c>
      <c r="J13" s="264"/>
      <c r="K13" s="265"/>
      <c r="L13" s="265"/>
      <c r="M13" s="265"/>
      <c r="N13" s="265"/>
      <c r="O13" s="265"/>
      <c r="P13" s="217">
        <f>[4]Форма_1!C65-SUM(J13:O13)</f>
        <v>0</v>
      </c>
    </row>
    <row r="14" spans="1:16" ht="16.5" customHeight="1">
      <c r="A14" s="262" t="s">
        <v>60</v>
      </c>
      <c r="B14" s="263" t="s">
        <v>14</v>
      </c>
      <c r="C14" s="264"/>
      <c r="D14" s="265"/>
      <c r="E14" s="265"/>
      <c r="F14" s="265"/>
      <c r="G14" s="265"/>
      <c r="H14" s="266"/>
      <c r="I14" s="267">
        <f>[4]Форма_1!C53-SUM(C14:H14)</f>
        <v>0</v>
      </c>
      <c r="J14" s="264"/>
      <c r="K14" s="265"/>
      <c r="L14" s="265"/>
      <c r="M14" s="265"/>
      <c r="N14" s="265"/>
      <c r="O14" s="265"/>
      <c r="P14" s="217">
        <f>[4]Форма_1!C66-SUM(J14:O14)</f>
        <v>0</v>
      </c>
    </row>
    <row r="15" spans="1:16" ht="16.5" customHeight="1">
      <c r="A15" s="262" t="s">
        <v>61</v>
      </c>
      <c r="B15" s="263" t="s">
        <v>16</v>
      </c>
      <c r="C15" s="264">
        <v>1</v>
      </c>
      <c r="D15" s="265"/>
      <c r="E15" s="265"/>
      <c r="F15" s="265"/>
      <c r="G15" s="265"/>
      <c r="H15" s="266"/>
      <c r="I15" s="267">
        <f>[4]Форма_1!C54-SUM(C15:H15)</f>
        <v>0</v>
      </c>
      <c r="J15" s="264"/>
      <c r="K15" s="265"/>
      <c r="L15" s="265"/>
      <c r="M15" s="265"/>
      <c r="N15" s="265"/>
      <c r="O15" s="265"/>
      <c r="P15" s="217">
        <f>[4]Форма_1!C67-SUM(J15:O15)</f>
        <v>0</v>
      </c>
    </row>
    <row r="16" spans="1:16" ht="16.5" customHeight="1">
      <c r="A16" s="262" t="s">
        <v>62</v>
      </c>
      <c r="B16" s="263" t="s">
        <v>18</v>
      </c>
      <c r="C16" s="264"/>
      <c r="D16" s="265"/>
      <c r="E16" s="265"/>
      <c r="F16" s="265"/>
      <c r="G16" s="265"/>
      <c r="H16" s="266">
        <v>1</v>
      </c>
      <c r="I16" s="267">
        <f>[4]Форма_1!C55-SUM(C16:H16)</f>
        <v>0</v>
      </c>
      <c r="J16" s="264"/>
      <c r="K16" s="265"/>
      <c r="L16" s="265"/>
      <c r="M16" s="265"/>
      <c r="N16" s="265"/>
      <c r="O16" s="265"/>
      <c r="P16" s="217">
        <f>[4]Форма_1!C68-SUM(J16:O16)</f>
        <v>0</v>
      </c>
    </row>
    <row r="17" spans="1:16" ht="16.5" customHeight="1">
      <c r="A17" s="262" t="s">
        <v>63</v>
      </c>
      <c r="B17" s="263" t="s">
        <v>20</v>
      </c>
      <c r="C17" s="264"/>
      <c r="D17" s="265"/>
      <c r="E17" s="265"/>
      <c r="F17" s="265"/>
      <c r="G17" s="265"/>
      <c r="H17" s="266">
        <v>1</v>
      </c>
      <c r="I17" s="267">
        <f>[4]Форма_1!C56-SUM(C17:H17)</f>
        <v>0</v>
      </c>
      <c r="J17" s="264"/>
      <c r="K17" s="265"/>
      <c r="L17" s="265"/>
      <c r="M17" s="265"/>
      <c r="N17" s="265"/>
      <c r="O17" s="265"/>
      <c r="P17" s="217">
        <f>[4]Форма_1!C69-SUM(J17:O17)</f>
        <v>0</v>
      </c>
    </row>
    <row r="18" spans="1:16" ht="16.5" customHeight="1">
      <c r="A18" s="262" t="s">
        <v>64</v>
      </c>
      <c r="B18" s="263" t="s">
        <v>22</v>
      </c>
      <c r="C18" s="264">
        <v>1</v>
      </c>
      <c r="D18" s="265"/>
      <c r="E18" s="265"/>
      <c r="F18" s="265"/>
      <c r="G18" s="265"/>
      <c r="H18" s="266"/>
      <c r="I18" s="267">
        <f>[4]Форма_1!C57-SUM(C18:H18)</f>
        <v>0</v>
      </c>
      <c r="J18" s="264"/>
      <c r="K18" s="265"/>
      <c r="L18" s="265"/>
      <c r="M18" s="265"/>
      <c r="N18" s="265"/>
      <c r="O18" s="265"/>
      <c r="P18" s="217">
        <f>[4]Форма_1!C70-SUM(J18:O18)</f>
        <v>0</v>
      </c>
    </row>
    <row r="19" spans="1:16" ht="16.5" customHeight="1">
      <c r="A19" s="262" t="s">
        <v>65</v>
      </c>
      <c r="B19" s="263" t="s">
        <v>24</v>
      </c>
      <c r="C19" s="264">
        <v>1</v>
      </c>
      <c r="D19" s="265"/>
      <c r="E19" s="265"/>
      <c r="F19" s="265"/>
      <c r="G19" s="265"/>
      <c r="H19" s="266"/>
      <c r="I19" s="267">
        <f>[4]Форма_1!C58-SUM(C19:H19)</f>
        <v>0</v>
      </c>
      <c r="J19" s="264"/>
      <c r="K19" s="265"/>
      <c r="L19" s="265"/>
      <c r="M19" s="265"/>
      <c r="N19" s="265"/>
      <c r="O19" s="265"/>
      <c r="P19" s="217">
        <f>[4]Форма_1!C71-SUM(J19:O19)</f>
        <v>0</v>
      </c>
    </row>
    <row r="20" spans="1:16" ht="16.5" customHeight="1">
      <c r="A20" s="262" t="s">
        <v>66</v>
      </c>
      <c r="B20" s="263" t="s">
        <v>26</v>
      </c>
      <c r="C20" s="264"/>
      <c r="D20" s="265"/>
      <c r="E20" s="265"/>
      <c r="F20" s="265"/>
      <c r="G20" s="265"/>
      <c r="H20" s="266"/>
      <c r="I20" s="267">
        <f>[4]Форма_1!C59-SUM(C20:H20)</f>
        <v>0</v>
      </c>
      <c r="J20" s="264"/>
      <c r="K20" s="265"/>
      <c r="L20" s="265"/>
      <c r="M20" s="265"/>
      <c r="N20" s="265"/>
      <c r="O20" s="265"/>
      <c r="P20" s="217">
        <f>[4]Форма_1!C72-SUM(J20:O20)</f>
        <v>0</v>
      </c>
    </row>
    <row r="21" spans="1:16" ht="16.5" customHeight="1">
      <c r="A21" s="262" t="s">
        <v>67</v>
      </c>
      <c r="B21" s="263" t="s">
        <v>28</v>
      </c>
      <c r="C21" s="264"/>
      <c r="D21" s="265"/>
      <c r="E21" s="265"/>
      <c r="F21" s="265"/>
      <c r="G21" s="265"/>
      <c r="H21" s="266"/>
      <c r="I21" s="267">
        <f>[4]Форма_1!C60-SUM(C21:H21)</f>
        <v>0</v>
      </c>
      <c r="J21" s="264"/>
      <c r="K21" s="265"/>
      <c r="L21" s="265"/>
      <c r="M21" s="265"/>
      <c r="N21" s="265"/>
      <c r="O21" s="265">
        <v>1</v>
      </c>
      <c r="P21" s="217">
        <f>[4]Форма_1!C73-SUM(J21:O21)</f>
        <v>0</v>
      </c>
    </row>
    <row r="22" spans="1:16" ht="16.5" customHeight="1">
      <c r="A22" s="262" t="s">
        <v>68</v>
      </c>
      <c r="B22" s="263" t="s">
        <v>30</v>
      </c>
      <c r="C22" s="264">
        <v>1</v>
      </c>
      <c r="D22" s="265"/>
      <c r="E22" s="265"/>
      <c r="F22" s="265"/>
      <c r="G22" s="265"/>
      <c r="H22" s="266"/>
      <c r="I22" s="267">
        <f>[4]Форма_1!C61-SUM(C22:H22)</f>
        <v>0</v>
      </c>
      <c r="J22" s="264"/>
      <c r="K22" s="265"/>
      <c r="L22" s="265"/>
      <c r="M22" s="265"/>
      <c r="N22" s="265"/>
      <c r="O22" s="265"/>
      <c r="P22" s="217">
        <f>[4]Форма_1!C74-SUM(J22:O22)</f>
        <v>0</v>
      </c>
    </row>
    <row r="23" spans="1:16" ht="16.5" customHeight="1" thickBot="1">
      <c r="A23" s="268" t="s">
        <v>69</v>
      </c>
      <c r="B23" s="269" t="s">
        <v>32</v>
      </c>
      <c r="C23" s="270"/>
      <c r="D23" s="271"/>
      <c r="E23" s="271"/>
      <c r="F23" s="271"/>
      <c r="G23" s="271"/>
      <c r="H23" s="272"/>
      <c r="I23" s="273">
        <f>[4]Форма_1!C62-SUM(C23:H23)</f>
        <v>0</v>
      </c>
      <c r="J23" s="270"/>
      <c r="K23" s="271"/>
      <c r="L23" s="271"/>
      <c r="M23" s="271"/>
      <c r="N23" s="271"/>
      <c r="O23" s="271"/>
      <c r="P23" s="274">
        <f>[4]Форма_1!C75-SUM(J23:O23)</f>
        <v>0</v>
      </c>
    </row>
    <row r="24" spans="1:16" ht="90.75" thickBot="1">
      <c r="A24" s="242" t="s">
        <v>70</v>
      </c>
      <c r="B24" s="243" t="s">
        <v>72</v>
      </c>
      <c r="C24" s="244">
        <v>4</v>
      </c>
      <c r="D24" s="245"/>
      <c r="E24" s="245"/>
      <c r="F24" s="245"/>
      <c r="G24" s="245"/>
      <c r="H24" s="246"/>
      <c r="I24" s="247">
        <f>[4]Форма_1!C78-SUM(C24:H24)</f>
        <v>0</v>
      </c>
      <c r="J24" s="244"/>
      <c r="K24" s="245"/>
      <c r="L24" s="245"/>
      <c r="M24" s="245"/>
      <c r="N24" s="245"/>
      <c r="O24" s="245"/>
      <c r="P24" s="250">
        <f>[4]Форма_1!C79-SUM(J24:O24)</f>
        <v>0</v>
      </c>
    </row>
  </sheetData>
  <sheetProtection sheet="1" selectLockedCells="1"/>
  <mergeCells count="14">
    <mergeCell ref="P5:P7"/>
    <mergeCell ref="C6:G6"/>
    <mergeCell ref="H6:H7"/>
    <mergeCell ref="J6:N6"/>
    <mergeCell ref="O6:O7"/>
    <mergeCell ref="A12:B12"/>
    <mergeCell ref="C12:H12"/>
    <mergeCell ref="J12:O12"/>
    <mergeCell ref="A2:C2"/>
    <mergeCell ref="A5:A7"/>
    <mergeCell ref="B5:B7"/>
    <mergeCell ref="C5:H5"/>
    <mergeCell ref="I5:I7"/>
    <mergeCell ref="J5:O5"/>
  </mergeCells>
  <conditionalFormatting sqref="I9:I24">
    <cfRule type="cellIs" dxfId="43" priority="3" operator="greaterThan">
      <formula>0</formula>
    </cfRule>
    <cfRule type="cellIs" dxfId="42" priority="4" operator="lessThan">
      <formula>0</formula>
    </cfRule>
  </conditionalFormatting>
  <conditionalFormatting sqref="P9:P24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P24"/>
  <sheetViews>
    <sheetView workbookViewId="0">
      <pane xSplit="2" ySplit="8" topLeftCell="C15" activePane="bottomRight" state="frozen"/>
      <selection pane="topRight" activeCell="C1" sqref="C1"/>
      <selection pane="bottomLeft" activeCell="A6" sqref="A6"/>
      <selection pane="bottomRight" activeCell="J11" sqref="J11"/>
    </sheetView>
  </sheetViews>
  <sheetFormatPr defaultColWidth="8.7109375" defaultRowHeight="15"/>
  <cols>
    <col min="1" max="1" width="4.85546875" style="5" customWidth="1"/>
    <col min="2" max="2" width="39.140625" style="6" customWidth="1"/>
    <col min="3" max="3" width="10.140625" style="6" customWidth="1"/>
    <col min="4" max="4" width="7.42578125" style="6" customWidth="1"/>
    <col min="5" max="5" width="10" style="6" customWidth="1"/>
    <col min="6" max="6" width="7.140625" style="6" customWidth="1"/>
    <col min="7" max="7" width="10.42578125" style="6" customWidth="1"/>
    <col min="8" max="8" width="8" style="6" customWidth="1"/>
    <col min="9" max="9" width="6.42578125" style="6" customWidth="1"/>
    <col min="10" max="10" width="10.5703125" style="6" customWidth="1"/>
    <col min="11" max="11" width="8.7109375" style="6"/>
    <col min="12" max="12" width="9.85546875" style="6" customWidth="1"/>
    <col min="13" max="15" width="8.7109375" style="6"/>
    <col min="16" max="16" width="6.85546875" style="6" customWidth="1"/>
    <col min="17" max="16384" width="8.7109375" style="6"/>
  </cols>
  <sheetData>
    <row r="1" spans="1:16" ht="18.75">
      <c r="A1" s="129" t="s">
        <v>151</v>
      </c>
      <c r="B1" s="2"/>
      <c r="C1" s="2"/>
      <c r="D1" s="130"/>
      <c r="E1" s="130"/>
      <c r="F1" s="130"/>
    </row>
    <row r="2" spans="1:16">
      <c r="A2" s="432">
        <f>[5]Форма_1!A2</f>
        <v>0</v>
      </c>
      <c r="B2" s="432"/>
      <c r="C2" s="432"/>
    </row>
    <row r="3" spans="1:16">
      <c r="A3" s="6"/>
    </row>
    <row r="4" spans="1:16" ht="15.75" thickBot="1">
      <c r="A4" s="6"/>
    </row>
    <row r="5" spans="1:16" ht="41.1" customHeight="1">
      <c r="A5" s="433" t="s">
        <v>53</v>
      </c>
      <c r="B5" s="436" t="s">
        <v>1</v>
      </c>
      <c r="C5" s="421" t="s">
        <v>144</v>
      </c>
      <c r="D5" s="422"/>
      <c r="E5" s="422"/>
      <c r="F5" s="422"/>
      <c r="G5" s="422"/>
      <c r="H5" s="423"/>
      <c r="I5" s="439" t="s">
        <v>52</v>
      </c>
      <c r="J5" s="421" t="s">
        <v>145</v>
      </c>
      <c r="K5" s="422"/>
      <c r="L5" s="422"/>
      <c r="M5" s="422"/>
      <c r="N5" s="422"/>
      <c r="O5" s="422"/>
      <c r="P5" s="442" t="s">
        <v>52</v>
      </c>
    </row>
    <row r="6" spans="1:16">
      <c r="A6" s="434"/>
      <c r="B6" s="437"/>
      <c r="C6" s="445" t="s">
        <v>54</v>
      </c>
      <c r="D6" s="446"/>
      <c r="E6" s="446"/>
      <c r="F6" s="446"/>
      <c r="G6" s="446"/>
      <c r="H6" s="447" t="s">
        <v>55</v>
      </c>
      <c r="I6" s="440"/>
      <c r="J6" s="445" t="s">
        <v>54</v>
      </c>
      <c r="K6" s="446"/>
      <c r="L6" s="446"/>
      <c r="M6" s="446"/>
      <c r="N6" s="446"/>
      <c r="O6" s="446" t="s">
        <v>55</v>
      </c>
      <c r="P6" s="443"/>
    </row>
    <row r="7" spans="1:16" ht="39" thickBot="1">
      <c r="A7" s="435"/>
      <c r="B7" s="438"/>
      <c r="C7" s="131" t="s">
        <v>56</v>
      </c>
      <c r="D7" s="132" t="s">
        <v>57</v>
      </c>
      <c r="E7" s="132" t="s">
        <v>58</v>
      </c>
      <c r="F7" s="132" t="s">
        <v>73</v>
      </c>
      <c r="G7" s="132" t="s">
        <v>59</v>
      </c>
      <c r="H7" s="448"/>
      <c r="I7" s="441"/>
      <c r="J7" s="131" t="s">
        <v>56</v>
      </c>
      <c r="K7" s="132" t="s">
        <v>57</v>
      </c>
      <c r="L7" s="132" t="s">
        <v>58</v>
      </c>
      <c r="M7" s="132" t="s">
        <v>73</v>
      </c>
      <c r="N7" s="132" t="s">
        <v>59</v>
      </c>
      <c r="O7" s="449"/>
      <c r="P7" s="444"/>
    </row>
    <row r="8" spans="1:16" ht="15.75" thickBot="1">
      <c r="A8" s="134">
        <v>1</v>
      </c>
      <c r="B8" s="135">
        <v>2</v>
      </c>
      <c r="C8" s="136">
        <v>3</v>
      </c>
      <c r="D8" s="136">
        <v>4</v>
      </c>
      <c r="E8" s="136">
        <v>5</v>
      </c>
      <c r="F8" s="136">
        <v>6</v>
      </c>
      <c r="G8" s="136">
        <v>7</v>
      </c>
      <c r="H8" s="136">
        <v>8</v>
      </c>
      <c r="I8" s="136">
        <v>9</v>
      </c>
      <c r="J8" s="136">
        <v>10</v>
      </c>
      <c r="K8" s="136">
        <v>11</v>
      </c>
      <c r="L8" s="136">
        <v>12</v>
      </c>
      <c r="M8" s="136">
        <v>13</v>
      </c>
      <c r="N8" s="136">
        <v>14</v>
      </c>
      <c r="O8" s="136">
        <v>15</v>
      </c>
      <c r="P8" s="136">
        <v>16</v>
      </c>
    </row>
    <row r="9" spans="1:16" ht="69" customHeight="1" thickBot="1">
      <c r="A9" s="137">
        <v>1</v>
      </c>
      <c r="B9" s="57" t="s">
        <v>146</v>
      </c>
      <c r="C9" s="138">
        <v>0</v>
      </c>
      <c r="D9" s="139">
        <v>0</v>
      </c>
      <c r="E9" s="139">
        <v>0</v>
      </c>
      <c r="F9" s="139">
        <v>0</v>
      </c>
      <c r="G9" s="139">
        <v>0</v>
      </c>
      <c r="H9" s="140">
        <v>0</v>
      </c>
      <c r="I9" s="82">
        <f>[5]Форма_1!C30-SUM(C9:H9)</f>
        <v>0</v>
      </c>
      <c r="J9" s="141">
        <v>2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3">
        <f>[5]Форма_1!C31-SUM(J9:O9)</f>
        <v>0</v>
      </c>
    </row>
    <row r="10" spans="1:16" ht="69" customHeight="1" thickBot="1">
      <c r="A10" s="144">
        <v>2</v>
      </c>
      <c r="B10" s="58" t="s">
        <v>147</v>
      </c>
      <c r="C10" s="145">
        <v>1</v>
      </c>
      <c r="D10" s="146">
        <v>0</v>
      </c>
      <c r="E10" s="146">
        <v>0</v>
      </c>
      <c r="F10" s="146">
        <v>0</v>
      </c>
      <c r="G10" s="146">
        <v>0</v>
      </c>
      <c r="H10" s="147">
        <v>2</v>
      </c>
      <c r="I10" s="78">
        <f>[5]Форма_1!C34-SUM(C10:H10)</f>
        <v>0</v>
      </c>
      <c r="J10" s="148">
        <v>0</v>
      </c>
      <c r="K10" s="149">
        <v>0</v>
      </c>
      <c r="L10" s="149">
        <v>0</v>
      </c>
      <c r="M10" s="149">
        <v>0</v>
      </c>
      <c r="N10" s="149">
        <v>0</v>
      </c>
      <c r="O10" s="149">
        <v>0</v>
      </c>
      <c r="P10" s="150">
        <f>[5]Форма_1!C35-SUM(J10:O10)</f>
        <v>0</v>
      </c>
    </row>
    <row r="11" spans="1:16" ht="69" customHeight="1" thickBot="1">
      <c r="A11" s="151">
        <v>3</v>
      </c>
      <c r="B11" s="59" t="s">
        <v>148</v>
      </c>
      <c r="C11" s="152">
        <v>2</v>
      </c>
      <c r="D11" s="153">
        <v>0</v>
      </c>
      <c r="E11" s="153">
        <v>0</v>
      </c>
      <c r="F11" s="153">
        <v>0</v>
      </c>
      <c r="G11" s="153">
        <v>0</v>
      </c>
      <c r="H11" s="154">
        <v>0</v>
      </c>
      <c r="I11" s="155">
        <f>[5]Форма_1!C50-SUM(C11:H11)</f>
        <v>0</v>
      </c>
      <c r="J11" s="156">
        <v>9</v>
      </c>
      <c r="K11" s="157">
        <v>0</v>
      </c>
      <c r="L11" s="157">
        <v>0</v>
      </c>
      <c r="M11" s="157">
        <v>0</v>
      </c>
      <c r="N11" s="157">
        <v>0</v>
      </c>
      <c r="O11" s="157">
        <v>0</v>
      </c>
      <c r="P11" s="158">
        <f>[5]Форма_1!C63-SUM(J11:O11)</f>
        <v>0</v>
      </c>
    </row>
    <row r="12" spans="1:16" ht="14.45" customHeight="1">
      <c r="A12" s="427" t="s">
        <v>71</v>
      </c>
      <c r="B12" s="428"/>
      <c r="C12" s="429"/>
      <c r="D12" s="429"/>
      <c r="E12" s="429"/>
      <c r="F12" s="429"/>
      <c r="G12" s="429"/>
      <c r="H12" s="430"/>
      <c r="I12" s="159"/>
      <c r="J12" s="429"/>
      <c r="K12" s="429"/>
      <c r="L12" s="429"/>
      <c r="M12" s="429"/>
      <c r="N12" s="429"/>
      <c r="O12" s="431"/>
      <c r="P12" s="84"/>
    </row>
    <row r="13" spans="1:16" ht="16.5" customHeight="1">
      <c r="A13" s="160" t="s">
        <v>9</v>
      </c>
      <c r="B13" s="161" t="s">
        <v>12</v>
      </c>
      <c r="C13" s="162">
        <v>0</v>
      </c>
      <c r="D13" s="163">
        <v>0</v>
      </c>
      <c r="E13" s="163">
        <v>0</v>
      </c>
      <c r="F13" s="163">
        <v>0</v>
      </c>
      <c r="G13" s="163">
        <v>0</v>
      </c>
      <c r="H13" s="164">
        <v>0</v>
      </c>
      <c r="I13" s="165">
        <f>[5]Форма_1!C52-SUM(C13:H13)</f>
        <v>0</v>
      </c>
      <c r="J13" s="162">
        <v>1</v>
      </c>
      <c r="K13" s="163">
        <v>0</v>
      </c>
      <c r="L13" s="163">
        <v>0</v>
      </c>
      <c r="M13" s="163">
        <v>0</v>
      </c>
      <c r="N13" s="163">
        <v>0</v>
      </c>
      <c r="O13" s="163">
        <v>0</v>
      </c>
      <c r="P13" s="86">
        <f>[5]Форма_1!C65-SUM(J13:O13)</f>
        <v>0</v>
      </c>
    </row>
    <row r="14" spans="1:16" ht="16.5" customHeight="1">
      <c r="A14" s="160" t="s">
        <v>60</v>
      </c>
      <c r="B14" s="161" t="s">
        <v>14</v>
      </c>
      <c r="C14" s="162">
        <v>0</v>
      </c>
      <c r="D14" s="163">
        <v>0</v>
      </c>
      <c r="E14" s="163">
        <v>0</v>
      </c>
      <c r="F14" s="163">
        <v>0</v>
      </c>
      <c r="G14" s="163">
        <v>0</v>
      </c>
      <c r="H14" s="164">
        <v>0</v>
      </c>
      <c r="I14" s="165">
        <f>[5]Форма_1!C53-SUM(C14:H14)</f>
        <v>0</v>
      </c>
      <c r="J14" s="162">
        <v>0</v>
      </c>
      <c r="K14" s="163">
        <v>0</v>
      </c>
      <c r="L14" s="163">
        <v>0</v>
      </c>
      <c r="M14" s="163">
        <v>0</v>
      </c>
      <c r="N14" s="163">
        <v>0</v>
      </c>
      <c r="O14" s="163">
        <v>0</v>
      </c>
      <c r="P14" s="86">
        <f>[5]Форма_1!C66-SUM(J14:O14)</f>
        <v>0</v>
      </c>
    </row>
    <row r="15" spans="1:16" ht="16.5" customHeight="1">
      <c r="A15" s="160" t="s">
        <v>61</v>
      </c>
      <c r="B15" s="161" t="s">
        <v>16</v>
      </c>
      <c r="C15" s="162">
        <v>0</v>
      </c>
      <c r="D15" s="163">
        <v>0</v>
      </c>
      <c r="E15" s="163">
        <v>0</v>
      </c>
      <c r="F15" s="163">
        <v>0</v>
      </c>
      <c r="G15" s="163">
        <v>0</v>
      </c>
      <c r="H15" s="164">
        <v>0</v>
      </c>
      <c r="I15" s="165">
        <f>[5]Форма_1!C54-SUM(C15:H15)</f>
        <v>0</v>
      </c>
      <c r="J15" s="162">
        <v>1</v>
      </c>
      <c r="K15" s="163">
        <v>0</v>
      </c>
      <c r="L15" s="163">
        <v>0</v>
      </c>
      <c r="M15" s="163">
        <v>0</v>
      </c>
      <c r="N15" s="163">
        <v>0</v>
      </c>
      <c r="O15" s="163">
        <v>0</v>
      </c>
      <c r="P15" s="86">
        <f>[5]Форма_1!C67-SUM(J15:O15)</f>
        <v>0</v>
      </c>
    </row>
    <row r="16" spans="1:16" ht="16.5" customHeight="1">
      <c r="A16" s="160" t="s">
        <v>62</v>
      </c>
      <c r="B16" s="161" t="s">
        <v>18</v>
      </c>
      <c r="C16" s="162">
        <v>0</v>
      </c>
      <c r="D16" s="163">
        <v>0</v>
      </c>
      <c r="E16" s="163">
        <v>0</v>
      </c>
      <c r="F16" s="163">
        <v>0</v>
      </c>
      <c r="G16" s="163">
        <v>0</v>
      </c>
      <c r="H16" s="164">
        <v>0</v>
      </c>
      <c r="I16" s="165">
        <f>[5]Форма_1!C55-SUM(C16:H16)</f>
        <v>0</v>
      </c>
      <c r="J16" s="162">
        <v>1</v>
      </c>
      <c r="K16" s="163">
        <v>0</v>
      </c>
      <c r="L16" s="163">
        <v>0</v>
      </c>
      <c r="M16" s="163">
        <v>0</v>
      </c>
      <c r="N16" s="163">
        <v>0</v>
      </c>
      <c r="O16" s="163">
        <v>0</v>
      </c>
      <c r="P16" s="86">
        <f>[5]Форма_1!C68-SUM(J16:O16)</f>
        <v>0</v>
      </c>
    </row>
    <row r="17" spans="1:16" ht="16.5" customHeight="1">
      <c r="A17" s="160" t="s">
        <v>63</v>
      </c>
      <c r="B17" s="161" t="s">
        <v>20</v>
      </c>
      <c r="C17" s="162">
        <v>0</v>
      </c>
      <c r="D17" s="163">
        <v>0</v>
      </c>
      <c r="E17" s="163">
        <v>0</v>
      </c>
      <c r="F17" s="163">
        <v>0</v>
      </c>
      <c r="G17" s="163">
        <v>0</v>
      </c>
      <c r="H17" s="164">
        <v>0</v>
      </c>
      <c r="I17" s="165">
        <f>[5]Форма_1!C56-SUM(C17:H17)</f>
        <v>0</v>
      </c>
      <c r="J17" s="162">
        <v>1</v>
      </c>
      <c r="K17" s="163">
        <v>0</v>
      </c>
      <c r="L17" s="163">
        <v>0</v>
      </c>
      <c r="M17" s="163">
        <v>0</v>
      </c>
      <c r="N17" s="163">
        <v>0</v>
      </c>
      <c r="O17" s="163">
        <v>0</v>
      </c>
      <c r="P17" s="86">
        <f>[5]Форма_1!C69-SUM(J17:O17)</f>
        <v>0</v>
      </c>
    </row>
    <row r="18" spans="1:16" ht="16.5" customHeight="1">
      <c r="A18" s="160" t="s">
        <v>64</v>
      </c>
      <c r="B18" s="161" t="s">
        <v>22</v>
      </c>
      <c r="C18" s="162">
        <v>1</v>
      </c>
      <c r="D18" s="163">
        <v>0</v>
      </c>
      <c r="E18" s="163">
        <v>0</v>
      </c>
      <c r="F18" s="163">
        <v>0</v>
      </c>
      <c r="G18" s="163">
        <v>0</v>
      </c>
      <c r="H18" s="164">
        <v>0</v>
      </c>
      <c r="I18" s="165">
        <f>[5]Форма_1!C57-SUM(C18:H18)</f>
        <v>0</v>
      </c>
      <c r="J18" s="162">
        <v>0</v>
      </c>
      <c r="K18" s="163">
        <v>0</v>
      </c>
      <c r="L18" s="163">
        <v>0</v>
      </c>
      <c r="M18" s="163">
        <v>0</v>
      </c>
      <c r="N18" s="163">
        <v>0</v>
      </c>
      <c r="O18" s="163">
        <v>0</v>
      </c>
      <c r="P18" s="86">
        <f>[5]Форма_1!C70-SUM(J18:O18)</f>
        <v>0</v>
      </c>
    </row>
    <row r="19" spans="1:16" ht="16.5" customHeight="1">
      <c r="A19" s="160" t="s">
        <v>65</v>
      </c>
      <c r="B19" s="161" t="s">
        <v>24</v>
      </c>
      <c r="C19" s="162">
        <v>1</v>
      </c>
      <c r="D19" s="163">
        <v>0</v>
      </c>
      <c r="E19" s="163">
        <v>0</v>
      </c>
      <c r="F19" s="163">
        <v>0</v>
      </c>
      <c r="G19" s="163">
        <v>0</v>
      </c>
      <c r="H19" s="164">
        <v>0</v>
      </c>
      <c r="I19" s="165">
        <f>[5]Форма_1!C58-SUM(C19:H19)</f>
        <v>0</v>
      </c>
      <c r="J19" s="162">
        <v>0</v>
      </c>
      <c r="K19" s="163">
        <v>0</v>
      </c>
      <c r="L19" s="163">
        <v>0</v>
      </c>
      <c r="M19" s="163">
        <v>0</v>
      </c>
      <c r="N19" s="163">
        <v>0</v>
      </c>
      <c r="O19" s="163">
        <v>0</v>
      </c>
      <c r="P19" s="86">
        <f>[5]Форма_1!C71-SUM(J19:O19)</f>
        <v>0</v>
      </c>
    </row>
    <row r="20" spans="1:16" ht="16.5" customHeight="1">
      <c r="A20" s="160" t="s">
        <v>66</v>
      </c>
      <c r="B20" s="161" t="s">
        <v>26</v>
      </c>
      <c r="C20" s="162">
        <v>0</v>
      </c>
      <c r="D20" s="163">
        <v>0</v>
      </c>
      <c r="E20" s="163">
        <v>0</v>
      </c>
      <c r="F20" s="163">
        <v>0</v>
      </c>
      <c r="G20" s="163">
        <v>0</v>
      </c>
      <c r="H20" s="164">
        <v>0</v>
      </c>
      <c r="I20" s="165">
        <f>[5]Форма_1!C59-SUM(C20:H20)</f>
        <v>0</v>
      </c>
      <c r="J20" s="162">
        <v>1</v>
      </c>
      <c r="K20" s="163">
        <v>0</v>
      </c>
      <c r="L20" s="163">
        <v>0</v>
      </c>
      <c r="M20" s="163">
        <v>0</v>
      </c>
      <c r="N20" s="163">
        <v>0</v>
      </c>
      <c r="O20" s="163">
        <v>0</v>
      </c>
      <c r="P20" s="86">
        <f>[5]Форма_1!C72-SUM(J20:O20)</f>
        <v>0</v>
      </c>
    </row>
    <row r="21" spans="1:16" ht="16.5" customHeight="1">
      <c r="A21" s="160" t="s">
        <v>67</v>
      </c>
      <c r="B21" s="161" t="s">
        <v>28</v>
      </c>
      <c r="C21" s="162">
        <v>0</v>
      </c>
      <c r="D21" s="163">
        <v>0</v>
      </c>
      <c r="E21" s="163">
        <v>0</v>
      </c>
      <c r="F21" s="163">
        <v>0</v>
      </c>
      <c r="G21" s="163">
        <v>0</v>
      </c>
      <c r="H21" s="164">
        <v>0</v>
      </c>
      <c r="I21" s="165">
        <f>[5]Форма_1!C60-SUM(C21:H21)</f>
        <v>0</v>
      </c>
      <c r="J21" s="162">
        <v>1</v>
      </c>
      <c r="K21" s="163">
        <v>0</v>
      </c>
      <c r="L21" s="163">
        <v>0</v>
      </c>
      <c r="M21" s="163">
        <v>0</v>
      </c>
      <c r="N21" s="163">
        <v>0</v>
      </c>
      <c r="O21" s="163">
        <v>0</v>
      </c>
      <c r="P21" s="86">
        <f>[5]Форма_1!C73-SUM(J21:O21)</f>
        <v>0</v>
      </c>
    </row>
    <row r="22" spans="1:16" ht="16.5" customHeight="1">
      <c r="A22" s="160" t="s">
        <v>68</v>
      </c>
      <c r="B22" s="161" t="s">
        <v>30</v>
      </c>
      <c r="C22" s="162">
        <v>0</v>
      </c>
      <c r="D22" s="163">
        <v>0</v>
      </c>
      <c r="E22" s="163">
        <v>0</v>
      </c>
      <c r="F22" s="163">
        <v>0</v>
      </c>
      <c r="G22" s="163">
        <v>0</v>
      </c>
      <c r="H22" s="164">
        <v>0</v>
      </c>
      <c r="I22" s="165">
        <f>[5]Форма_1!C61-SUM(C22:H22)</f>
        <v>0</v>
      </c>
      <c r="J22" s="162">
        <v>2</v>
      </c>
      <c r="K22" s="163">
        <v>0</v>
      </c>
      <c r="L22" s="163">
        <v>0</v>
      </c>
      <c r="M22" s="163">
        <v>0</v>
      </c>
      <c r="N22" s="163">
        <v>0</v>
      </c>
      <c r="O22" s="163">
        <v>0</v>
      </c>
      <c r="P22" s="86">
        <f>[5]Форма_1!C74-SUM(J22:O22)</f>
        <v>0</v>
      </c>
    </row>
    <row r="23" spans="1:16" ht="16.5" customHeight="1" thickBot="1">
      <c r="A23" s="166" t="s">
        <v>69</v>
      </c>
      <c r="B23" s="167" t="s">
        <v>32</v>
      </c>
      <c r="C23" s="168">
        <v>0</v>
      </c>
      <c r="D23" s="169">
        <v>0</v>
      </c>
      <c r="E23" s="169">
        <v>0</v>
      </c>
      <c r="F23" s="169">
        <v>0</v>
      </c>
      <c r="G23" s="169">
        <v>0</v>
      </c>
      <c r="H23" s="170">
        <v>0</v>
      </c>
      <c r="I23" s="171">
        <f>[5]Форма_1!C62-SUM(C23:H23)</f>
        <v>0</v>
      </c>
      <c r="J23" s="168">
        <v>1</v>
      </c>
      <c r="K23" s="169">
        <v>0</v>
      </c>
      <c r="L23" s="169">
        <v>0</v>
      </c>
      <c r="M23" s="169">
        <v>0</v>
      </c>
      <c r="N23" s="169">
        <v>0</v>
      </c>
      <c r="O23" s="169">
        <v>0</v>
      </c>
      <c r="P23" s="172">
        <f>[5]Форма_1!C75-SUM(J23:O23)</f>
        <v>0</v>
      </c>
    </row>
    <row r="24" spans="1:16" ht="90.75" thickBot="1">
      <c r="A24" s="144" t="s">
        <v>70</v>
      </c>
      <c r="B24" s="58" t="s">
        <v>72</v>
      </c>
      <c r="C24" s="145">
        <v>2</v>
      </c>
      <c r="D24" s="146">
        <v>0</v>
      </c>
      <c r="E24" s="146">
        <v>0</v>
      </c>
      <c r="F24" s="146">
        <v>0</v>
      </c>
      <c r="G24" s="146">
        <v>0</v>
      </c>
      <c r="H24" s="147">
        <v>0</v>
      </c>
      <c r="I24" s="78">
        <f>[5]Форма_1!C78-SUM(C24:H24)</f>
        <v>0</v>
      </c>
      <c r="J24" s="145">
        <v>0</v>
      </c>
      <c r="K24" s="146">
        <v>0</v>
      </c>
      <c r="L24" s="146">
        <v>0</v>
      </c>
      <c r="M24" s="146">
        <v>0</v>
      </c>
      <c r="N24" s="146">
        <v>0</v>
      </c>
      <c r="O24" s="146">
        <v>0</v>
      </c>
      <c r="P24" s="150">
        <f>[5]Форма_1!C79-SUM(J24:O24)</f>
        <v>0</v>
      </c>
    </row>
  </sheetData>
  <sheetProtection sheet="1" selectLockedCells="1"/>
  <mergeCells count="14">
    <mergeCell ref="P5:P7"/>
    <mergeCell ref="C6:G6"/>
    <mergeCell ref="H6:H7"/>
    <mergeCell ref="J6:N6"/>
    <mergeCell ref="O6:O7"/>
    <mergeCell ref="A12:B12"/>
    <mergeCell ref="C12:H12"/>
    <mergeCell ref="J12:O12"/>
    <mergeCell ref="A2:C2"/>
    <mergeCell ref="A5:A7"/>
    <mergeCell ref="B5:B7"/>
    <mergeCell ref="C5:H5"/>
    <mergeCell ref="I5:I7"/>
    <mergeCell ref="J5:O5"/>
  </mergeCells>
  <conditionalFormatting sqref="I9:I24">
    <cfRule type="cellIs" dxfId="39" priority="3" operator="greaterThan">
      <formula>0</formula>
    </cfRule>
    <cfRule type="cellIs" dxfId="38" priority="4" operator="lessThan">
      <formula>0</formula>
    </cfRule>
  </conditionalFormatting>
  <conditionalFormatting sqref="P9:P24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P24"/>
  <sheetViews>
    <sheetView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H24" sqref="H24"/>
    </sheetView>
  </sheetViews>
  <sheetFormatPr defaultColWidth="8.7109375" defaultRowHeight="15"/>
  <cols>
    <col min="1" max="1" width="4.85546875" style="5" customWidth="1"/>
    <col min="2" max="2" width="39.140625" style="6" customWidth="1"/>
    <col min="3" max="3" width="10.140625" style="6" customWidth="1"/>
    <col min="4" max="4" width="7.42578125" style="6" customWidth="1"/>
    <col min="5" max="5" width="10" style="6" customWidth="1"/>
    <col min="6" max="6" width="7.140625" style="6" customWidth="1"/>
    <col min="7" max="7" width="10.42578125" style="6" customWidth="1"/>
    <col min="8" max="8" width="8" style="6" customWidth="1"/>
    <col min="9" max="9" width="6.42578125" style="6" customWidth="1"/>
    <col min="10" max="10" width="10.5703125" style="6" customWidth="1"/>
    <col min="11" max="11" width="8.7109375" style="6"/>
    <col min="12" max="12" width="9.85546875" style="6" customWidth="1"/>
    <col min="13" max="15" width="8.7109375" style="6"/>
    <col min="16" max="16" width="6.85546875" style="6" customWidth="1"/>
    <col min="17" max="256" width="8.7109375" style="6"/>
    <col min="257" max="257" width="4.85546875" style="6" customWidth="1"/>
    <col min="258" max="258" width="39.140625" style="6" customWidth="1"/>
    <col min="259" max="259" width="10.140625" style="6" customWidth="1"/>
    <col min="260" max="260" width="7.42578125" style="6" customWidth="1"/>
    <col min="261" max="261" width="10" style="6" customWidth="1"/>
    <col min="262" max="262" width="7.140625" style="6" customWidth="1"/>
    <col min="263" max="263" width="10.42578125" style="6" customWidth="1"/>
    <col min="264" max="264" width="8" style="6" customWidth="1"/>
    <col min="265" max="265" width="6.42578125" style="6" customWidth="1"/>
    <col min="266" max="266" width="10.5703125" style="6" customWidth="1"/>
    <col min="267" max="267" width="8.7109375" style="6"/>
    <col min="268" max="268" width="9.85546875" style="6" customWidth="1"/>
    <col min="269" max="271" width="8.7109375" style="6"/>
    <col min="272" max="272" width="6.85546875" style="6" customWidth="1"/>
    <col min="273" max="512" width="8.7109375" style="6"/>
    <col min="513" max="513" width="4.85546875" style="6" customWidth="1"/>
    <col min="514" max="514" width="39.140625" style="6" customWidth="1"/>
    <col min="515" max="515" width="10.140625" style="6" customWidth="1"/>
    <col min="516" max="516" width="7.42578125" style="6" customWidth="1"/>
    <col min="517" max="517" width="10" style="6" customWidth="1"/>
    <col min="518" max="518" width="7.140625" style="6" customWidth="1"/>
    <col min="519" max="519" width="10.42578125" style="6" customWidth="1"/>
    <col min="520" max="520" width="8" style="6" customWidth="1"/>
    <col min="521" max="521" width="6.42578125" style="6" customWidth="1"/>
    <col min="522" max="522" width="10.5703125" style="6" customWidth="1"/>
    <col min="523" max="523" width="8.7109375" style="6"/>
    <col min="524" max="524" width="9.85546875" style="6" customWidth="1"/>
    <col min="525" max="527" width="8.7109375" style="6"/>
    <col min="528" max="528" width="6.85546875" style="6" customWidth="1"/>
    <col min="529" max="768" width="8.7109375" style="6"/>
    <col min="769" max="769" width="4.85546875" style="6" customWidth="1"/>
    <col min="770" max="770" width="39.140625" style="6" customWidth="1"/>
    <col min="771" max="771" width="10.140625" style="6" customWidth="1"/>
    <col min="772" max="772" width="7.42578125" style="6" customWidth="1"/>
    <col min="773" max="773" width="10" style="6" customWidth="1"/>
    <col min="774" max="774" width="7.140625" style="6" customWidth="1"/>
    <col min="775" max="775" width="10.42578125" style="6" customWidth="1"/>
    <col min="776" max="776" width="8" style="6" customWidth="1"/>
    <col min="777" max="777" width="6.42578125" style="6" customWidth="1"/>
    <col min="778" max="778" width="10.5703125" style="6" customWidth="1"/>
    <col min="779" max="779" width="8.7109375" style="6"/>
    <col min="780" max="780" width="9.85546875" style="6" customWidth="1"/>
    <col min="781" max="783" width="8.7109375" style="6"/>
    <col min="784" max="784" width="6.85546875" style="6" customWidth="1"/>
    <col min="785" max="1024" width="8.7109375" style="6"/>
    <col min="1025" max="1025" width="4.85546875" style="6" customWidth="1"/>
    <col min="1026" max="1026" width="39.140625" style="6" customWidth="1"/>
    <col min="1027" max="1027" width="10.140625" style="6" customWidth="1"/>
    <col min="1028" max="1028" width="7.42578125" style="6" customWidth="1"/>
    <col min="1029" max="1029" width="10" style="6" customWidth="1"/>
    <col min="1030" max="1030" width="7.140625" style="6" customWidth="1"/>
    <col min="1031" max="1031" width="10.42578125" style="6" customWidth="1"/>
    <col min="1032" max="1032" width="8" style="6" customWidth="1"/>
    <col min="1033" max="1033" width="6.42578125" style="6" customWidth="1"/>
    <col min="1034" max="1034" width="10.5703125" style="6" customWidth="1"/>
    <col min="1035" max="1035" width="8.7109375" style="6"/>
    <col min="1036" max="1036" width="9.85546875" style="6" customWidth="1"/>
    <col min="1037" max="1039" width="8.7109375" style="6"/>
    <col min="1040" max="1040" width="6.85546875" style="6" customWidth="1"/>
    <col min="1041" max="1280" width="8.7109375" style="6"/>
    <col min="1281" max="1281" width="4.85546875" style="6" customWidth="1"/>
    <col min="1282" max="1282" width="39.140625" style="6" customWidth="1"/>
    <col min="1283" max="1283" width="10.140625" style="6" customWidth="1"/>
    <col min="1284" max="1284" width="7.42578125" style="6" customWidth="1"/>
    <col min="1285" max="1285" width="10" style="6" customWidth="1"/>
    <col min="1286" max="1286" width="7.140625" style="6" customWidth="1"/>
    <col min="1287" max="1287" width="10.42578125" style="6" customWidth="1"/>
    <col min="1288" max="1288" width="8" style="6" customWidth="1"/>
    <col min="1289" max="1289" width="6.42578125" style="6" customWidth="1"/>
    <col min="1290" max="1290" width="10.5703125" style="6" customWidth="1"/>
    <col min="1291" max="1291" width="8.7109375" style="6"/>
    <col min="1292" max="1292" width="9.85546875" style="6" customWidth="1"/>
    <col min="1293" max="1295" width="8.7109375" style="6"/>
    <col min="1296" max="1296" width="6.85546875" style="6" customWidth="1"/>
    <col min="1297" max="1536" width="8.7109375" style="6"/>
    <col min="1537" max="1537" width="4.85546875" style="6" customWidth="1"/>
    <col min="1538" max="1538" width="39.140625" style="6" customWidth="1"/>
    <col min="1539" max="1539" width="10.140625" style="6" customWidth="1"/>
    <col min="1540" max="1540" width="7.42578125" style="6" customWidth="1"/>
    <col min="1541" max="1541" width="10" style="6" customWidth="1"/>
    <col min="1542" max="1542" width="7.140625" style="6" customWidth="1"/>
    <col min="1543" max="1543" width="10.42578125" style="6" customWidth="1"/>
    <col min="1544" max="1544" width="8" style="6" customWidth="1"/>
    <col min="1545" max="1545" width="6.42578125" style="6" customWidth="1"/>
    <col min="1546" max="1546" width="10.5703125" style="6" customWidth="1"/>
    <col min="1547" max="1547" width="8.7109375" style="6"/>
    <col min="1548" max="1548" width="9.85546875" style="6" customWidth="1"/>
    <col min="1549" max="1551" width="8.7109375" style="6"/>
    <col min="1552" max="1552" width="6.85546875" style="6" customWidth="1"/>
    <col min="1553" max="1792" width="8.7109375" style="6"/>
    <col min="1793" max="1793" width="4.85546875" style="6" customWidth="1"/>
    <col min="1794" max="1794" width="39.140625" style="6" customWidth="1"/>
    <col min="1795" max="1795" width="10.140625" style="6" customWidth="1"/>
    <col min="1796" max="1796" width="7.42578125" style="6" customWidth="1"/>
    <col min="1797" max="1797" width="10" style="6" customWidth="1"/>
    <col min="1798" max="1798" width="7.140625" style="6" customWidth="1"/>
    <col min="1799" max="1799" width="10.42578125" style="6" customWidth="1"/>
    <col min="1800" max="1800" width="8" style="6" customWidth="1"/>
    <col min="1801" max="1801" width="6.42578125" style="6" customWidth="1"/>
    <col min="1802" max="1802" width="10.5703125" style="6" customWidth="1"/>
    <col min="1803" max="1803" width="8.7109375" style="6"/>
    <col min="1804" max="1804" width="9.85546875" style="6" customWidth="1"/>
    <col min="1805" max="1807" width="8.7109375" style="6"/>
    <col min="1808" max="1808" width="6.85546875" style="6" customWidth="1"/>
    <col min="1809" max="2048" width="8.7109375" style="6"/>
    <col min="2049" max="2049" width="4.85546875" style="6" customWidth="1"/>
    <col min="2050" max="2050" width="39.140625" style="6" customWidth="1"/>
    <col min="2051" max="2051" width="10.140625" style="6" customWidth="1"/>
    <col min="2052" max="2052" width="7.42578125" style="6" customWidth="1"/>
    <col min="2053" max="2053" width="10" style="6" customWidth="1"/>
    <col min="2054" max="2054" width="7.140625" style="6" customWidth="1"/>
    <col min="2055" max="2055" width="10.42578125" style="6" customWidth="1"/>
    <col min="2056" max="2056" width="8" style="6" customWidth="1"/>
    <col min="2057" max="2057" width="6.42578125" style="6" customWidth="1"/>
    <col min="2058" max="2058" width="10.5703125" style="6" customWidth="1"/>
    <col min="2059" max="2059" width="8.7109375" style="6"/>
    <col min="2060" max="2060" width="9.85546875" style="6" customWidth="1"/>
    <col min="2061" max="2063" width="8.7109375" style="6"/>
    <col min="2064" max="2064" width="6.85546875" style="6" customWidth="1"/>
    <col min="2065" max="2304" width="8.7109375" style="6"/>
    <col min="2305" max="2305" width="4.85546875" style="6" customWidth="1"/>
    <col min="2306" max="2306" width="39.140625" style="6" customWidth="1"/>
    <col min="2307" max="2307" width="10.140625" style="6" customWidth="1"/>
    <col min="2308" max="2308" width="7.42578125" style="6" customWidth="1"/>
    <col min="2309" max="2309" width="10" style="6" customWidth="1"/>
    <col min="2310" max="2310" width="7.140625" style="6" customWidth="1"/>
    <col min="2311" max="2311" width="10.42578125" style="6" customWidth="1"/>
    <col min="2312" max="2312" width="8" style="6" customWidth="1"/>
    <col min="2313" max="2313" width="6.42578125" style="6" customWidth="1"/>
    <col min="2314" max="2314" width="10.5703125" style="6" customWidth="1"/>
    <col min="2315" max="2315" width="8.7109375" style="6"/>
    <col min="2316" max="2316" width="9.85546875" style="6" customWidth="1"/>
    <col min="2317" max="2319" width="8.7109375" style="6"/>
    <col min="2320" max="2320" width="6.85546875" style="6" customWidth="1"/>
    <col min="2321" max="2560" width="8.7109375" style="6"/>
    <col min="2561" max="2561" width="4.85546875" style="6" customWidth="1"/>
    <col min="2562" max="2562" width="39.140625" style="6" customWidth="1"/>
    <col min="2563" max="2563" width="10.140625" style="6" customWidth="1"/>
    <col min="2564" max="2564" width="7.42578125" style="6" customWidth="1"/>
    <col min="2565" max="2565" width="10" style="6" customWidth="1"/>
    <col min="2566" max="2566" width="7.140625" style="6" customWidth="1"/>
    <col min="2567" max="2567" width="10.42578125" style="6" customWidth="1"/>
    <col min="2568" max="2568" width="8" style="6" customWidth="1"/>
    <col min="2569" max="2569" width="6.42578125" style="6" customWidth="1"/>
    <col min="2570" max="2570" width="10.5703125" style="6" customWidth="1"/>
    <col min="2571" max="2571" width="8.7109375" style="6"/>
    <col min="2572" max="2572" width="9.85546875" style="6" customWidth="1"/>
    <col min="2573" max="2575" width="8.7109375" style="6"/>
    <col min="2576" max="2576" width="6.85546875" style="6" customWidth="1"/>
    <col min="2577" max="2816" width="8.7109375" style="6"/>
    <col min="2817" max="2817" width="4.85546875" style="6" customWidth="1"/>
    <col min="2818" max="2818" width="39.140625" style="6" customWidth="1"/>
    <col min="2819" max="2819" width="10.140625" style="6" customWidth="1"/>
    <col min="2820" max="2820" width="7.42578125" style="6" customWidth="1"/>
    <col min="2821" max="2821" width="10" style="6" customWidth="1"/>
    <col min="2822" max="2822" width="7.140625" style="6" customWidth="1"/>
    <col min="2823" max="2823" width="10.42578125" style="6" customWidth="1"/>
    <col min="2824" max="2824" width="8" style="6" customWidth="1"/>
    <col min="2825" max="2825" width="6.42578125" style="6" customWidth="1"/>
    <col min="2826" max="2826" width="10.5703125" style="6" customWidth="1"/>
    <col min="2827" max="2827" width="8.7109375" style="6"/>
    <col min="2828" max="2828" width="9.85546875" style="6" customWidth="1"/>
    <col min="2829" max="2831" width="8.7109375" style="6"/>
    <col min="2832" max="2832" width="6.85546875" style="6" customWidth="1"/>
    <col min="2833" max="3072" width="8.7109375" style="6"/>
    <col min="3073" max="3073" width="4.85546875" style="6" customWidth="1"/>
    <col min="3074" max="3074" width="39.140625" style="6" customWidth="1"/>
    <col min="3075" max="3075" width="10.140625" style="6" customWidth="1"/>
    <col min="3076" max="3076" width="7.42578125" style="6" customWidth="1"/>
    <col min="3077" max="3077" width="10" style="6" customWidth="1"/>
    <col min="3078" max="3078" width="7.140625" style="6" customWidth="1"/>
    <col min="3079" max="3079" width="10.42578125" style="6" customWidth="1"/>
    <col min="3080" max="3080" width="8" style="6" customWidth="1"/>
    <col min="3081" max="3081" width="6.42578125" style="6" customWidth="1"/>
    <col min="3082" max="3082" width="10.5703125" style="6" customWidth="1"/>
    <col min="3083" max="3083" width="8.7109375" style="6"/>
    <col min="3084" max="3084" width="9.85546875" style="6" customWidth="1"/>
    <col min="3085" max="3087" width="8.7109375" style="6"/>
    <col min="3088" max="3088" width="6.85546875" style="6" customWidth="1"/>
    <col min="3089" max="3328" width="8.7109375" style="6"/>
    <col min="3329" max="3329" width="4.85546875" style="6" customWidth="1"/>
    <col min="3330" max="3330" width="39.140625" style="6" customWidth="1"/>
    <col min="3331" max="3331" width="10.140625" style="6" customWidth="1"/>
    <col min="3332" max="3332" width="7.42578125" style="6" customWidth="1"/>
    <col min="3333" max="3333" width="10" style="6" customWidth="1"/>
    <col min="3334" max="3334" width="7.140625" style="6" customWidth="1"/>
    <col min="3335" max="3335" width="10.42578125" style="6" customWidth="1"/>
    <col min="3336" max="3336" width="8" style="6" customWidth="1"/>
    <col min="3337" max="3337" width="6.42578125" style="6" customWidth="1"/>
    <col min="3338" max="3338" width="10.5703125" style="6" customWidth="1"/>
    <col min="3339" max="3339" width="8.7109375" style="6"/>
    <col min="3340" max="3340" width="9.85546875" style="6" customWidth="1"/>
    <col min="3341" max="3343" width="8.7109375" style="6"/>
    <col min="3344" max="3344" width="6.85546875" style="6" customWidth="1"/>
    <col min="3345" max="3584" width="8.7109375" style="6"/>
    <col min="3585" max="3585" width="4.85546875" style="6" customWidth="1"/>
    <col min="3586" max="3586" width="39.140625" style="6" customWidth="1"/>
    <col min="3587" max="3587" width="10.140625" style="6" customWidth="1"/>
    <col min="3588" max="3588" width="7.42578125" style="6" customWidth="1"/>
    <col min="3589" max="3589" width="10" style="6" customWidth="1"/>
    <col min="3590" max="3590" width="7.140625" style="6" customWidth="1"/>
    <col min="3591" max="3591" width="10.42578125" style="6" customWidth="1"/>
    <col min="3592" max="3592" width="8" style="6" customWidth="1"/>
    <col min="3593" max="3593" width="6.42578125" style="6" customWidth="1"/>
    <col min="3594" max="3594" width="10.5703125" style="6" customWidth="1"/>
    <col min="3595" max="3595" width="8.7109375" style="6"/>
    <col min="3596" max="3596" width="9.85546875" style="6" customWidth="1"/>
    <col min="3597" max="3599" width="8.7109375" style="6"/>
    <col min="3600" max="3600" width="6.85546875" style="6" customWidth="1"/>
    <col min="3601" max="3840" width="8.7109375" style="6"/>
    <col min="3841" max="3841" width="4.85546875" style="6" customWidth="1"/>
    <col min="3842" max="3842" width="39.140625" style="6" customWidth="1"/>
    <col min="3843" max="3843" width="10.140625" style="6" customWidth="1"/>
    <col min="3844" max="3844" width="7.42578125" style="6" customWidth="1"/>
    <col min="3845" max="3845" width="10" style="6" customWidth="1"/>
    <col min="3846" max="3846" width="7.140625" style="6" customWidth="1"/>
    <col min="3847" max="3847" width="10.42578125" style="6" customWidth="1"/>
    <col min="3848" max="3848" width="8" style="6" customWidth="1"/>
    <col min="3849" max="3849" width="6.42578125" style="6" customWidth="1"/>
    <col min="3850" max="3850" width="10.5703125" style="6" customWidth="1"/>
    <col min="3851" max="3851" width="8.7109375" style="6"/>
    <col min="3852" max="3852" width="9.85546875" style="6" customWidth="1"/>
    <col min="3853" max="3855" width="8.7109375" style="6"/>
    <col min="3856" max="3856" width="6.85546875" style="6" customWidth="1"/>
    <col min="3857" max="4096" width="8.7109375" style="6"/>
    <col min="4097" max="4097" width="4.85546875" style="6" customWidth="1"/>
    <col min="4098" max="4098" width="39.140625" style="6" customWidth="1"/>
    <col min="4099" max="4099" width="10.140625" style="6" customWidth="1"/>
    <col min="4100" max="4100" width="7.42578125" style="6" customWidth="1"/>
    <col min="4101" max="4101" width="10" style="6" customWidth="1"/>
    <col min="4102" max="4102" width="7.140625" style="6" customWidth="1"/>
    <col min="4103" max="4103" width="10.42578125" style="6" customWidth="1"/>
    <col min="4104" max="4104" width="8" style="6" customWidth="1"/>
    <col min="4105" max="4105" width="6.42578125" style="6" customWidth="1"/>
    <col min="4106" max="4106" width="10.5703125" style="6" customWidth="1"/>
    <col min="4107" max="4107" width="8.7109375" style="6"/>
    <col min="4108" max="4108" width="9.85546875" style="6" customWidth="1"/>
    <col min="4109" max="4111" width="8.7109375" style="6"/>
    <col min="4112" max="4112" width="6.85546875" style="6" customWidth="1"/>
    <col min="4113" max="4352" width="8.7109375" style="6"/>
    <col min="4353" max="4353" width="4.85546875" style="6" customWidth="1"/>
    <col min="4354" max="4354" width="39.140625" style="6" customWidth="1"/>
    <col min="4355" max="4355" width="10.140625" style="6" customWidth="1"/>
    <col min="4356" max="4356" width="7.42578125" style="6" customWidth="1"/>
    <col min="4357" max="4357" width="10" style="6" customWidth="1"/>
    <col min="4358" max="4358" width="7.140625" style="6" customWidth="1"/>
    <col min="4359" max="4359" width="10.42578125" style="6" customWidth="1"/>
    <col min="4360" max="4360" width="8" style="6" customWidth="1"/>
    <col min="4361" max="4361" width="6.42578125" style="6" customWidth="1"/>
    <col min="4362" max="4362" width="10.5703125" style="6" customWidth="1"/>
    <col min="4363" max="4363" width="8.7109375" style="6"/>
    <col min="4364" max="4364" width="9.85546875" style="6" customWidth="1"/>
    <col min="4365" max="4367" width="8.7109375" style="6"/>
    <col min="4368" max="4368" width="6.85546875" style="6" customWidth="1"/>
    <col min="4369" max="4608" width="8.7109375" style="6"/>
    <col min="4609" max="4609" width="4.85546875" style="6" customWidth="1"/>
    <col min="4610" max="4610" width="39.140625" style="6" customWidth="1"/>
    <col min="4611" max="4611" width="10.140625" style="6" customWidth="1"/>
    <col min="4612" max="4612" width="7.42578125" style="6" customWidth="1"/>
    <col min="4613" max="4613" width="10" style="6" customWidth="1"/>
    <col min="4614" max="4614" width="7.140625" style="6" customWidth="1"/>
    <col min="4615" max="4615" width="10.42578125" style="6" customWidth="1"/>
    <col min="4616" max="4616" width="8" style="6" customWidth="1"/>
    <col min="4617" max="4617" width="6.42578125" style="6" customWidth="1"/>
    <col min="4618" max="4618" width="10.5703125" style="6" customWidth="1"/>
    <col min="4619" max="4619" width="8.7109375" style="6"/>
    <col min="4620" max="4620" width="9.85546875" style="6" customWidth="1"/>
    <col min="4621" max="4623" width="8.7109375" style="6"/>
    <col min="4624" max="4624" width="6.85546875" style="6" customWidth="1"/>
    <col min="4625" max="4864" width="8.7109375" style="6"/>
    <col min="4865" max="4865" width="4.85546875" style="6" customWidth="1"/>
    <col min="4866" max="4866" width="39.140625" style="6" customWidth="1"/>
    <col min="4867" max="4867" width="10.140625" style="6" customWidth="1"/>
    <col min="4868" max="4868" width="7.42578125" style="6" customWidth="1"/>
    <col min="4869" max="4869" width="10" style="6" customWidth="1"/>
    <col min="4870" max="4870" width="7.140625" style="6" customWidth="1"/>
    <col min="4871" max="4871" width="10.42578125" style="6" customWidth="1"/>
    <col min="4872" max="4872" width="8" style="6" customWidth="1"/>
    <col min="4873" max="4873" width="6.42578125" style="6" customWidth="1"/>
    <col min="4874" max="4874" width="10.5703125" style="6" customWidth="1"/>
    <col min="4875" max="4875" width="8.7109375" style="6"/>
    <col min="4876" max="4876" width="9.85546875" style="6" customWidth="1"/>
    <col min="4877" max="4879" width="8.7109375" style="6"/>
    <col min="4880" max="4880" width="6.85546875" style="6" customWidth="1"/>
    <col min="4881" max="5120" width="8.7109375" style="6"/>
    <col min="5121" max="5121" width="4.85546875" style="6" customWidth="1"/>
    <col min="5122" max="5122" width="39.140625" style="6" customWidth="1"/>
    <col min="5123" max="5123" width="10.140625" style="6" customWidth="1"/>
    <col min="5124" max="5124" width="7.42578125" style="6" customWidth="1"/>
    <col min="5125" max="5125" width="10" style="6" customWidth="1"/>
    <col min="5126" max="5126" width="7.140625" style="6" customWidth="1"/>
    <col min="5127" max="5127" width="10.42578125" style="6" customWidth="1"/>
    <col min="5128" max="5128" width="8" style="6" customWidth="1"/>
    <col min="5129" max="5129" width="6.42578125" style="6" customWidth="1"/>
    <col min="5130" max="5130" width="10.5703125" style="6" customWidth="1"/>
    <col min="5131" max="5131" width="8.7109375" style="6"/>
    <col min="5132" max="5132" width="9.85546875" style="6" customWidth="1"/>
    <col min="5133" max="5135" width="8.7109375" style="6"/>
    <col min="5136" max="5136" width="6.85546875" style="6" customWidth="1"/>
    <col min="5137" max="5376" width="8.7109375" style="6"/>
    <col min="5377" max="5377" width="4.85546875" style="6" customWidth="1"/>
    <col min="5378" max="5378" width="39.140625" style="6" customWidth="1"/>
    <col min="5379" max="5379" width="10.140625" style="6" customWidth="1"/>
    <col min="5380" max="5380" width="7.42578125" style="6" customWidth="1"/>
    <col min="5381" max="5381" width="10" style="6" customWidth="1"/>
    <col min="5382" max="5382" width="7.140625" style="6" customWidth="1"/>
    <col min="5383" max="5383" width="10.42578125" style="6" customWidth="1"/>
    <col min="5384" max="5384" width="8" style="6" customWidth="1"/>
    <col min="5385" max="5385" width="6.42578125" style="6" customWidth="1"/>
    <col min="5386" max="5386" width="10.5703125" style="6" customWidth="1"/>
    <col min="5387" max="5387" width="8.7109375" style="6"/>
    <col min="5388" max="5388" width="9.85546875" style="6" customWidth="1"/>
    <col min="5389" max="5391" width="8.7109375" style="6"/>
    <col min="5392" max="5392" width="6.85546875" style="6" customWidth="1"/>
    <col min="5393" max="5632" width="8.7109375" style="6"/>
    <col min="5633" max="5633" width="4.85546875" style="6" customWidth="1"/>
    <col min="5634" max="5634" width="39.140625" style="6" customWidth="1"/>
    <col min="5635" max="5635" width="10.140625" style="6" customWidth="1"/>
    <col min="5636" max="5636" width="7.42578125" style="6" customWidth="1"/>
    <col min="5637" max="5637" width="10" style="6" customWidth="1"/>
    <col min="5638" max="5638" width="7.140625" style="6" customWidth="1"/>
    <col min="5639" max="5639" width="10.42578125" style="6" customWidth="1"/>
    <col min="5640" max="5640" width="8" style="6" customWidth="1"/>
    <col min="5641" max="5641" width="6.42578125" style="6" customWidth="1"/>
    <col min="5642" max="5642" width="10.5703125" style="6" customWidth="1"/>
    <col min="5643" max="5643" width="8.7109375" style="6"/>
    <col min="5644" max="5644" width="9.85546875" style="6" customWidth="1"/>
    <col min="5645" max="5647" width="8.7109375" style="6"/>
    <col min="5648" max="5648" width="6.85546875" style="6" customWidth="1"/>
    <col min="5649" max="5888" width="8.7109375" style="6"/>
    <col min="5889" max="5889" width="4.85546875" style="6" customWidth="1"/>
    <col min="5890" max="5890" width="39.140625" style="6" customWidth="1"/>
    <col min="5891" max="5891" width="10.140625" style="6" customWidth="1"/>
    <col min="5892" max="5892" width="7.42578125" style="6" customWidth="1"/>
    <col min="5893" max="5893" width="10" style="6" customWidth="1"/>
    <col min="5894" max="5894" width="7.140625" style="6" customWidth="1"/>
    <col min="5895" max="5895" width="10.42578125" style="6" customWidth="1"/>
    <col min="5896" max="5896" width="8" style="6" customWidth="1"/>
    <col min="5897" max="5897" width="6.42578125" style="6" customWidth="1"/>
    <col min="5898" max="5898" width="10.5703125" style="6" customWidth="1"/>
    <col min="5899" max="5899" width="8.7109375" style="6"/>
    <col min="5900" max="5900" width="9.85546875" style="6" customWidth="1"/>
    <col min="5901" max="5903" width="8.7109375" style="6"/>
    <col min="5904" max="5904" width="6.85546875" style="6" customWidth="1"/>
    <col min="5905" max="6144" width="8.7109375" style="6"/>
    <col min="6145" max="6145" width="4.85546875" style="6" customWidth="1"/>
    <col min="6146" max="6146" width="39.140625" style="6" customWidth="1"/>
    <col min="6147" max="6147" width="10.140625" style="6" customWidth="1"/>
    <col min="6148" max="6148" width="7.42578125" style="6" customWidth="1"/>
    <col min="6149" max="6149" width="10" style="6" customWidth="1"/>
    <col min="6150" max="6150" width="7.140625" style="6" customWidth="1"/>
    <col min="6151" max="6151" width="10.42578125" style="6" customWidth="1"/>
    <col min="6152" max="6152" width="8" style="6" customWidth="1"/>
    <col min="6153" max="6153" width="6.42578125" style="6" customWidth="1"/>
    <col min="6154" max="6154" width="10.5703125" style="6" customWidth="1"/>
    <col min="6155" max="6155" width="8.7109375" style="6"/>
    <col min="6156" max="6156" width="9.85546875" style="6" customWidth="1"/>
    <col min="6157" max="6159" width="8.7109375" style="6"/>
    <col min="6160" max="6160" width="6.85546875" style="6" customWidth="1"/>
    <col min="6161" max="6400" width="8.7109375" style="6"/>
    <col min="6401" max="6401" width="4.85546875" style="6" customWidth="1"/>
    <col min="6402" max="6402" width="39.140625" style="6" customWidth="1"/>
    <col min="6403" max="6403" width="10.140625" style="6" customWidth="1"/>
    <col min="6404" max="6404" width="7.42578125" style="6" customWidth="1"/>
    <col min="6405" max="6405" width="10" style="6" customWidth="1"/>
    <col min="6406" max="6406" width="7.140625" style="6" customWidth="1"/>
    <col min="6407" max="6407" width="10.42578125" style="6" customWidth="1"/>
    <col min="6408" max="6408" width="8" style="6" customWidth="1"/>
    <col min="6409" max="6409" width="6.42578125" style="6" customWidth="1"/>
    <col min="6410" max="6410" width="10.5703125" style="6" customWidth="1"/>
    <col min="6411" max="6411" width="8.7109375" style="6"/>
    <col min="6412" max="6412" width="9.85546875" style="6" customWidth="1"/>
    <col min="6413" max="6415" width="8.7109375" style="6"/>
    <col min="6416" max="6416" width="6.85546875" style="6" customWidth="1"/>
    <col min="6417" max="6656" width="8.7109375" style="6"/>
    <col min="6657" max="6657" width="4.85546875" style="6" customWidth="1"/>
    <col min="6658" max="6658" width="39.140625" style="6" customWidth="1"/>
    <col min="6659" max="6659" width="10.140625" style="6" customWidth="1"/>
    <col min="6660" max="6660" width="7.42578125" style="6" customWidth="1"/>
    <col min="6661" max="6661" width="10" style="6" customWidth="1"/>
    <col min="6662" max="6662" width="7.140625" style="6" customWidth="1"/>
    <col min="6663" max="6663" width="10.42578125" style="6" customWidth="1"/>
    <col min="6664" max="6664" width="8" style="6" customWidth="1"/>
    <col min="6665" max="6665" width="6.42578125" style="6" customWidth="1"/>
    <col min="6666" max="6666" width="10.5703125" style="6" customWidth="1"/>
    <col min="6667" max="6667" width="8.7109375" style="6"/>
    <col min="6668" max="6668" width="9.85546875" style="6" customWidth="1"/>
    <col min="6669" max="6671" width="8.7109375" style="6"/>
    <col min="6672" max="6672" width="6.85546875" style="6" customWidth="1"/>
    <col min="6673" max="6912" width="8.7109375" style="6"/>
    <col min="6913" max="6913" width="4.85546875" style="6" customWidth="1"/>
    <col min="6914" max="6914" width="39.140625" style="6" customWidth="1"/>
    <col min="6915" max="6915" width="10.140625" style="6" customWidth="1"/>
    <col min="6916" max="6916" width="7.42578125" style="6" customWidth="1"/>
    <col min="6917" max="6917" width="10" style="6" customWidth="1"/>
    <col min="6918" max="6918" width="7.140625" style="6" customWidth="1"/>
    <col min="6919" max="6919" width="10.42578125" style="6" customWidth="1"/>
    <col min="6920" max="6920" width="8" style="6" customWidth="1"/>
    <col min="6921" max="6921" width="6.42578125" style="6" customWidth="1"/>
    <col min="6922" max="6922" width="10.5703125" style="6" customWidth="1"/>
    <col min="6923" max="6923" width="8.7109375" style="6"/>
    <col min="6924" max="6924" width="9.85546875" style="6" customWidth="1"/>
    <col min="6925" max="6927" width="8.7109375" style="6"/>
    <col min="6928" max="6928" width="6.85546875" style="6" customWidth="1"/>
    <col min="6929" max="7168" width="8.7109375" style="6"/>
    <col min="7169" max="7169" width="4.85546875" style="6" customWidth="1"/>
    <col min="7170" max="7170" width="39.140625" style="6" customWidth="1"/>
    <col min="7171" max="7171" width="10.140625" style="6" customWidth="1"/>
    <col min="7172" max="7172" width="7.42578125" style="6" customWidth="1"/>
    <col min="7173" max="7173" width="10" style="6" customWidth="1"/>
    <col min="7174" max="7174" width="7.140625" style="6" customWidth="1"/>
    <col min="7175" max="7175" width="10.42578125" style="6" customWidth="1"/>
    <col min="7176" max="7176" width="8" style="6" customWidth="1"/>
    <col min="7177" max="7177" width="6.42578125" style="6" customWidth="1"/>
    <col min="7178" max="7178" width="10.5703125" style="6" customWidth="1"/>
    <col min="7179" max="7179" width="8.7109375" style="6"/>
    <col min="7180" max="7180" width="9.85546875" style="6" customWidth="1"/>
    <col min="7181" max="7183" width="8.7109375" style="6"/>
    <col min="7184" max="7184" width="6.85546875" style="6" customWidth="1"/>
    <col min="7185" max="7424" width="8.7109375" style="6"/>
    <col min="7425" max="7425" width="4.85546875" style="6" customWidth="1"/>
    <col min="7426" max="7426" width="39.140625" style="6" customWidth="1"/>
    <col min="7427" max="7427" width="10.140625" style="6" customWidth="1"/>
    <col min="7428" max="7428" width="7.42578125" style="6" customWidth="1"/>
    <col min="7429" max="7429" width="10" style="6" customWidth="1"/>
    <col min="7430" max="7430" width="7.140625" style="6" customWidth="1"/>
    <col min="7431" max="7431" width="10.42578125" style="6" customWidth="1"/>
    <col min="7432" max="7432" width="8" style="6" customWidth="1"/>
    <col min="7433" max="7433" width="6.42578125" style="6" customWidth="1"/>
    <col min="7434" max="7434" width="10.5703125" style="6" customWidth="1"/>
    <col min="7435" max="7435" width="8.7109375" style="6"/>
    <col min="7436" max="7436" width="9.85546875" style="6" customWidth="1"/>
    <col min="7437" max="7439" width="8.7109375" style="6"/>
    <col min="7440" max="7440" width="6.85546875" style="6" customWidth="1"/>
    <col min="7441" max="7680" width="8.7109375" style="6"/>
    <col min="7681" max="7681" width="4.85546875" style="6" customWidth="1"/>
    <col min="7682" max="7682" width="39.140625" style="6" customWidth="1"/>
    <col min="7683" max="7683" width="10.140625" style="6" customWidth="1"/>
    <col min="7684" max="7684" width="7.42578125" style="6" customWidth="1"/>
    <col min="7685" max="7685" width="10" style="6" customWidth="1"/>
    <col min="7686" max="7686" width="7.140625" style="6" customWidth="1"/>
    <col min="7687" max="7687" width="10.42578125" style="6" customWidth="1"/>
    <col min="7688" max="7688" width="8" style="6" customWidth="1"/>
    <col min="7689" max="7689" width="6.42578125" style="6" customWidth="1"/>
    <col min="7690" max="7690" width="10.5703125" style="6" customWidth="1"/>
    <col min="7691" max="7691" width="8.7109375" style="6"/>
    <col min="7692" max="7692" width="9.85546875" style="6" customWidth="1"/>
    <col min="7693" max="7695" width="8.7109375" style="6"/>
    <col min="7696" max="7696" width="6.85546875" style="6" customWidth="1"/>
    <col min="7697" max="7936" width="8.7109375" style="6"/>
    <col min="7937" max="7937" width="4.85546875" style="6" customWidth="1"/>
    <col min="7938" max="7938" width="39.140625" style="6" customWidth="1"/>
    <col min="7939" max="7939" width="10.140625" style="6" customWidth="1"/>
    <col min="7940" max="7940" width="7.42578125" style="6" customWidth="1"/>
    <col min="7941" max="7941" width="10" style="6" customWidth="1"/>
    <col min="7942" max="7942" width="7.140625" style="6" customWidth="1"/>
    <col min="7943" max="7943" width="10.42578125" style="6" customWidth="1"/>
    <col min="7944" max="7944" width="8" style="6" customWidth="1"/>
    <col min="7945" max="7945" width="6.42578125" style="6" customWidth="1"/>
    <col min="7946" max="7946" width="10.5703125" style="6" customWidth="1"/>
    <col min="7947" max="7947" width="8.7109375" style="6"/>
    <col min="7948" max="7948" width="9.85546875" style="6" customWidth="1"/>
    <col min="7949" max="7951" width="8.7109375" style="6"/>
    <col min="7952" max="7952" width="6.85546875" style="6" customWidth="1"/>
    <col min="7953" max="8192" width="8.7109375" style="6"/>
    <col min="8193" max="8193" width="4.85546875" style="6" customWidth="1"/>
    <col min="8194" max="8194" width="39.140625" style="6" customWidth="1"/>
    <col min="8195" max="8195" width="10.140625" style="6" customWidth="1"/>
    <col min="8196" max="8196" width="7.42578125" style="6" customWidth="1"/>
    <col min="8197" max="8197" width="10" style="6" customWidth="1"/>
    <col min="8198" max="8198" width="7.140625" style="6" customWidth="1"/>
    <col min="8199" max="8199" width="10.42578125" style="6" customWidth="1"/>
    <col min="8200" max="8200" width="8" style="6" customWidth="1"/>
    <col min="8201" max="8201" width="6.42578125" style="6" customWidth="1"/>
    <col min="8202" max="8202" width="10.5703125" style="6" customWidth="1"/>
    <col min="8203" max="8203" width="8.7109375" style="6"/>
    <col min="8204" max="8204" width="9.85546875" style="6" customWidth="1"/>
    <col min="8205" max="8207" width="8.7109375" style="6"/>
    <col min="8208" max="8208" width="6.85546875" style="6" customWidth="1"/>
    <col min="8209" max="8448" width="8.7109375" style="6"/>
    <col min="8449" max="8449" width="4.85546875" style="6" customWidth="1"/>
    <col min="8450" max="8450" width="39.140625" style="6" customWidth="1"/>
    <col min="8451" max="8451" width="10.140625" style="6" customWidth="1"/>
    <col min="8452" max="8452" width="7.42578125" style="6" customWidth="1"/>
    <col min="8453" max="8453" width="10" style="6" customWidth="1"/>
    <col min="8454" max="8454" width="7.140625" style="6" customWidth="1"/>
    <col min="8455" max="8455" width="10.42578125" style="6" customWidth="1"/>
    <col min="8456" max="8456" width="8" style="6" customWidth="1"/>
    <col min="8457" max="8457" width="6.42578125" style="6" customWidth="1"/>
    <col min="8458" max="8458" width="10.5703125" style="6" customWidth="1"/>
    <col min="8459" max="8459" width="8.7109375" style="6"/>
    <col min="8460" max="8460" width="9.85546875" style="6" customWidth="1"/>
    <col min="8461" max="8463" width="8.7109375" style="6"/>
    <col min="8464" max="8464" width="6.85546875" style="6" customWidth="1"/>
    <col min="8465" max="8704" width="8.7109375" style="6"/>
    <col min="8705" max="8705" width="4.85546875" style="6" customWidth="1"/>
    <col min="8706" max="8706" width="39.140625" style="6" customWidth="1"/>
    <col min="8707" max="8707" width="10.140625" style="6" customWidth="1"/>
    <col min="8708" max="8708" width="7.42578125" style="6" customWidth="1"/>
    <col min="8709" max="8709" width="10" style="6" customWidth="1"/>
    <col min="8710" max="8710" width="7.140625" style="6" customWidth="1"/>
    <col min="8711" max="8711" width="10.42578125" style="6" customWidth="1"/>
    <col min="8712" max="8712" width="8" style="6" customWidth="1"/>
    <col min="8713" max="8713" width="6.42578125" style="6" customWidth="1"/>
    <col min="8714" max="8714" width="10.5703125" style="6" customWidth="1"/>
    <col min="8715" max="8715" width="8.7109375" style="6"/>
    <col min="8716" max="8716" width="9.85546875" style="6" customWidth="1"/>
    <col min="8717" max="8719" width="8.7109375" style="6"/>
    <col min="8720" max="8720" width="6.85546875" style="6" customWidth="1"/>
    <col min="8721" max="8960" width="8.7109375" style="6"/>
    <col min="8961" max="8961" width="4.85546875" style="6" customWidth="1"/>
    <col min="8962" max="8962" width="39.140625" style="6" customWidth="1"/>
    <col min="8963" max="8963" width="10.140625" style="6" customWidth="1"/>
    <col min="8964" max="8964" width="7.42578125" style="6" customWidth="1"/>
    <col min="8965" max="8965" width="10" style="6" customWidth="1"/>
    <col min="8966" max="8966" width="7.140625" style="6" customWidth="1"/>
    <col min="8967" max="8967" width="10.42578125" style="6" customWidth="1"/>
    <col min="8968" max="8968" width="8" style="6" customWidth="1"/>
    <col min="8969" max="8969" width="6.42578125" style="6" customWidth="1"/>
    <col min="8970" max="8970" width="10.5703125" style="6" customWidth="1"/>
    <col min="8971" max="8971" width="8.7109375" style="6"/>
    <col min="8972" max="8972" width="9.85546875" style="6" customWidth="1"/>
    <col min="8973" max="8975" width="8.7109375" style="6"/>
    <col min="8976" max="8976" width="6.85546875" style="6" customWidth="1"/>
    <col min="8977" max="9216" width="8.7109375" style="6"/>
    <col min="9217" max="9217" width="4.85546875" style="6" customWidth="1"/>
    <col min="9218" max="9218" width="39.140625" style="6" customWidth="1"/>
    <col min="9219" max="9219" width="10.140625" style="6" customWidth="1"/>
    <col min="9220" max="9220" width="7.42578125" style="6" customWidth="1"/>
    <col min="9221" max="9221" width="10" style="6" customWidth="1"/>
    <col min="9222" max="9222" width="7.140625" style="6" customWidth="1"/>
    <col min="9223" max="9223" width="10.42578125" style="6" customWidth="1"/>
    <col min="9224" max="9224" width="8" style="6" customWidth="1"/>
    <col min="9225" max="9225" width="6.42578125" style="6" customWidth="1"/>
    <col min="9226" max="9226" width="10.5703125" style="6" customWidth="1"/>
    <col min="9227" max="9227" width="8.7109375" style="6"/>
    <col min="9228" max="9228" width="9.85546875" style="6" customWidth="1"/>
    <col min="9229" max="9231" width="8.7109375" style="6"/>
    <col min="9232" max="9232" width="6.85546875" style="6" customWidth="1"/>
    <col min="9233" max="9472" width="8.7109375" style="6"/>
    <col min="9473" max="9473" width="4.85546875" style="6" customWidth="1"/>
    <col min="9474" max="9474" width="39.140625" style="6" customWidth="1"/>
    <col min="9475" max="9475" width="10.140625" style="6" customWidth="1"/>
    <col min="9476" max="9476" width="7.42578125" style="6" customWidth="1"/>
    <col min="9477" max="9477" width="10" style="6" customWidth="1"/>
    <col min="9478" max="9478" width="7.140625" style="6" customWidth="1"/>
    <col min="9479" max="9479" width="10.42578125" style="6" customWidth="1"/>
    <col min="9480" max="9480" width="8" style="6" customWidth="1"/>
    <col min="9481" max="9481" width="6.42578125" style="6" customWidth="1"/>
    <col min="9482" max="9482" width="10.5703125" style="6" customWidth="1"/>
    <col min="9483" max="9483" width="8.7109375" style="6"/>
    <col min="9484" max="9484" width="9.85546875" style="6" customWidth="1"/>
    <col min="9485" max="9487" width="8.7109375" style="6"/>
    <col min="9488" max="9488" width="6.85546875" style="6" customWidth="1"/>
    <col min="9489" max="9728" width="8.7109375" style="6"/>
    <col min="9729" max="9729" width="4.85546875" style="6" customWidth="1"/>
    <col min="9730" max="9730" width="39.140625" style="6" customWidth="1"/>
    <col min="9731" max="9731" width="10.140625" style="6" customWidth="1"/>
    <col min="9732" max="9732" width="7.42578125" style="6" customWidth="1"/>
    <col min="9733" max="9733" width="10" style="6" customWidth="1"/>
    <col min="9734" max="9734" width="7.140625" style="6" customWidth="1"/>
    <col min="9735" max="9735" width="10.42578125" style="6" customWidth="1"/>
    <col min="9736" max="9736" width="8" style="6" customWidth="1"/>
    <col min="9737" max="9737" width="6.42578125" style="6" customWidth="1"/>
    <col min="9738" max="9738" width="10.5703125" style="6" customWidth="1"/>
    <col min="9739" max="9739" width="8.7109375" style="6"/>
    <col min="9740" max="9740" width="9.85546875" style="6" customWidth="1"/>
    <col min="9741" max="9743" width="8.7109375" style="6"/>
    <col min="9744" max="9744" width="6.85546875" style="6" customWidth="1"/>
    <col min="9745" max="9984" width="8.7109375" style="6"/>
    <col min="9985" max="9985" width="4.85546875" style="6" customWidth="1"/>
    <col min="9986" max="9986" width="39.140625" style="6" customWidth="1"/>
    <col min="9987" max="9987" width="10.140625" style="6" customWidth="1"/>
    <col min="9988" max="9988" width="7.42578125" style="6" customWidth="1"/>
    <col min="9989" max="9989" width="10" style="6" customWidth="1"/>
    <col min="9990" max="9990" width="7.140625" style="6" customWidth="1"/>
    <col min="9991" max="9991" width="10.42578125" style="6" customWidth="1"/>
    <col min="9992" max="9992" width="8" style="6" customWidth="1"/>
    <col min="9993" max="9993" width="6.42578125" style="6" customWidth="1"/>
    <col min="9994" max="9994" width="10.5703125" style="6" customWidth="1"/>
    <col min="9995" max="9995" width="8.7109375" style="6"/>
    <col min="9996" max="9996" width="9.85546875" style="6" customWidth="1"/>
    <col min="9997" max="9999" width="8.7109375" style="6"/>
    <col min="10000" max="10000" width="6.85546875" style="6" customWidth="1"/>
    <col min="10001" max="10240" width="8.7109375" style="6"/>
    <col min="10241" max="10241" width="4.85546875" style="6" customWidth="1"/>
    <col min="10242" max="10242" width="39.140625" style="6" customWidth="1"/>
    <col min="10243" max="10243" width="10.140625" style="6" customWidth="1"/>
    <col min="10244" max="10244" width="7.42578125" style="6" customWidth="1"/>
    <col min="10245" max="10245" width="10" style="6" customWidth="1"/>
    <col min="10246" max="10246" width="7.140625" style="6" customWidth="1"/>
    <col min="10247" max="10247" width="10.42578125" style="6" customWidth="1"/>
    <col min="10248" max="10248" width="8" style="6" customWidth="1"/>
    <col min="10249" max="10249" width="6.42578125" style="6" customWidth="1"/>
    <col min="10250" max="10250" width="10.5703125" style="6" customWidth="1"/>
    <col min="10251" max="10251" width="8.7109375" style="6"/>
    <col min="10252" max="10252" width="9.85546875" style="6" customWidth="1"/>
    <col min="10253" max="10255" width="8.7109375" style="6"/>
    <col min="10256" max="10256" width="6.85546875" style="6" customWidth="1"/>
    <col min="10257" max="10496" width="8.7109375" style="6"/>
    <col min="10497" max="10497" width="4.85546875" style="6" customWidth="1"/>
    <col min="10498" max="10498" width="39.140625" style="6" customWidth="1"/>
    <col min="10499" max="10499" width="10.140625" style="6" customWidth="1"/>
    <col min="10500" max="10500" width="7.42578125" style="6" customWidth="1"/>
    <col min="10501" max="10501" width="10" style="6" customWidth="1"/>
    <col min="10502" max="10502" width="7.140625" style="6" customWidth="1"/>
    <col min="10503" max="10503" width="10.42578125" style="6" customWidth="1"/>
    <col min="10504" max="10504" width="8" style="6" customWidth="1"/>
    <col min="10505" max="10505" width="6.42578125" style="6" customWidth="1"/>
    <col min="10506" max="10506" width="10.5703125" style="6" customWidth="1"/>
    <col min="10507" max="10507" width="8.7109375" style="6"/>
    <col min="10508" max="10508" width="9.85546875" style="6" customWidth="1"/>
    <col min="10509" max="10511" width="8.7109375" style="6"/>
    <col min="10512" max="10512" width="6.85546875" style="6" customWidth="1"/>
    <col min="10513" max="10752" width="8.7109375" style="6"/>
    <col min="10753" max="10753" width="4.85546875" style="6" customWidth="1"/>
    <col min="10754" max="10754" width="39.140625" style="6" customWidth="1"/>
    <col min="10755" max="10755" width="10.140625" style="6" customWidth="1"/>
    <col min="10756" max="10756" width="7.42578125" style="6" customWidth="1"/>
    <col min="10757" max="10757" width="10" style="6" customWidth="1"/>
    <col min="10758" max="10758" width="7.140625" style="6" customWidth="1"/>
    <col min="10759" max="10759" width="10.42578125" style="6" customWidth="1"/>
    <col min="10760" max="10760" width="8" style="6" customWidth="1"/>
    <col min="10761" max="10761" width="6.42578125" style="6" customWidth="1"/>
    <col min="10762" max="10762" width="10.5703125" style="6" customWidth="1"/>
    <col min="10763" max="10763" width="8.7109375" style="6"/>
    <col min="10764" max="10764" width="9.85546875" style="6" customWidth="1"/>
    <col min="10765" max="10767" width="8.7109375" style="6"/>
    <col min="10768" max="10768" width="6.85546875" style="6" customWidth="1"/>
    <col min="10769" max="11008" width="8.7109375" style="6"/>
    <col min="11009" max="11009" width="4.85546875" style="6" customWidth="1"/>
    <col min="11010" max="11010" width="39.140625" style="6" customWidth="1"/>
    <col min="11011" max="11011" width="10.140625" style="6" customWidth="1"/>
    <col min="11012" max="11012" width="7.42578125" style="6" customWidth="1"/>
    <col min="11013" max="11013" width="10" style="6" customWidth="1"/>
    <col min="11014" max="11014" width="7.140625" style="6" customWidth="1"/>
    <col min="11015" max="11015" width="10.42578125" style="6" customWidth="1"/>
    <col min="11016" max="11016" width="8" style="6" customWidth="1"/>
    <col min="11017" max="11017" width="6.42578125" style="6" customWidth="1"/>
    <col min="11018" max="11018" width="10.5703125" style="6" customWidth="1"/>
    <col min="11019" max="11019" width="8.7109375" style="6"/>
    <col min="11020" max="11020" width="9.85546875" style="6" customWidth="1"/>
    <col min="11021" max="11023" width="8.7109375" style="6"/>
    <col min="11024" max="11024" width="6.85546875" style="6" customWidth="1"/>
    <col min="11025" max="11264" width="8.7109375" style="6"/>
    <col min="11265" max="11265" width="4.85546875" style="6" customWidth="1"/>
    <col min="11266" max="11266" width="39.140625" style="6" customWidth="1"/>
    <col min="11267" max="11267" width="10.140625" style="6" customWidth="1"/>
    <col min="11268" max="11268" width="7.42578125" style="6" customWidth="1"/>
    <col min="11269" max="11269" width="10" style="6" customWidth="1"/>
    <col min="11270" max="11270" width="7.140625" style="6" customWidth="1"/>
    <col min="11271" max="11271" width="10.42578125" style="6" customWidth="1"/>
    <col min="11272" max="11272" width="8" style="6" customWidth="1"/>
    <col min="11273" max="11273" width="6.42578125" style="6" customWidth="1"/>
    <col min="11274" max="11274" width="10.5703125" style="6" customWidth="1"/>
    <col min="11275" max="11275" width="8.7109375" style="6"/>
    <col min="11276" max="11276" width="9.85546875" style="6" customWidth="1"/>
    <col min="11277" max="11279" width="8.7109375" style="6"/>
    <col min="11280" max="11280" width="6.85546875" style="6" customWidth="1"/>
    <col min="11281" max="11520" width="8.7109375" style="6"/>
    <col min="11521" max="11521" width="4.85546875" style="6" customWidth="1"/>
    <col min="11522" max="11522" width="39.140625" style="6" customWidth="1"/>
    <col min="11523" max="11523" width="10.140625" style="6" customWidth="1"/>
    <col min="11524" max="11524" width="7.42578125" style="6" customWidth="1"/>
    <col min="11525" max="11525" width="10" style="6" customWidth="1"/>
    <col min="11526" max="11526" width="7.140625" style="6" customWidth="1"/>
    <col min="11527" max="11527" width="10.42578125" style="6" customWidth="1"/>
    <col min="11528" max="11528" width="8" style="6" customWidth="1"/>
    <col min="11529" max="11529" width="6.42578125" style="6" customWidth="1"/>
    <col min="11530" max="11530" width="10.5703125" style="6" customWidth="1"/>
    <col min="11531" max="11531" width="8.7109375" style="6"/>
    <col min="11532" max="11532" width="9.85546875" style="6" customWidth="1"/>
    <col min="11533" max="11535" width="8.7109375" style="6"/>
    <col min="11536" max="11536" width="6.85546875" style="6" customWidth="1"/>
    <col min="11537" max="11776" width="8.7109375" style="6"/>
    <col min="11777" max="11777" width="4.85546875" style="6" customWidth="1"/>
    <col min="11778" max="11778" width="39.140625" style="6" customWidth="1"/>
    <col min="11779" max="11779" width="10.140625" style="6" customWidth="1"/>
    <col min="11780" max="11780" width="7.42578125" style="6" customWidth="1"/>
    <col min="11781" max="11781" width="10" style="6" customWidth="1"/>
    <col min="11782" max="11782" width="7.140625" style="6" customWidth="1"/>
    <col min="11783" max="11783" width="10.42578125" style="6" customWidth="1"/>
    <col min="11784" max="11784" width="8" style="6" customWidth="1"/>
    <col min="11785" max="11785" width="6.42578125" style="6" customWidth="1"/>
    <col min="11786" max="11786" width="10.5703125" style="6" customWidth="1"/>
    <col min="11787" max="11787" width="8.7109375" style="6"/>
    <col min="11788" max="11788" width="9.85546875" style="6" customWidth="1"/>
    <col min="11789" max="11791" width="8.7109375" style="6"/>
    <col min="11792" max="11792" width="6.85546875" style="6" customWidth="1"/>
    <col min="11793" max="12032" width="8.7109375" style="6"/>
    <col min="12033" max="12033" width="4.85546875" style="6" customWidth="1"/>
    <col min="12034" max="12034" width="39.140625" style="6" customWidth="1"/>
    <col min="12035" max="12035" width="10.140625" style="6" customWidth="1"/>
    <col min="12036" max="12036" width="7.42578125" style="6" customWidth="1"/>
    <col min="12037" max="12037" width="10" style="6" customWidth="1"/>
    <col min="12038" max="12038" width="7.140625" style="6" customWidth="1"/>
    <col min="12039" max="12039" width="10.42578125" style="6" customWidth="1"/>
    <col min="12040" max="12040" width="8" style="6" customWidth="1"/>
    <col min="12041" max="12041" width="6.42578125" style="6" customWidth="1"/>
    <col min="12042" max="12042" width="10.5703125" style="6" customWidth="1"/>
    <col min="12043" max="12043" width="8.7109375" style="6"/>
    <col min="12044" max="12044" width="9.85546875" style="6" customWidth="1"/>
    <col min="12045" max="12047" width="8.7109375" style="6"/>
    <col min="12048" max="12048" width="6.85546875" style="6" customWidth="1"/>
    <col min="12049" max="12288" width="8.7109375" style="6"/>
    <col min="12289" max="12289" width="4.85546875" style="6" customWidth="1"/>
    <col min="12290" max="12290" width="39.140625" style="6" customWidth="1"/>
    <col min="12291" max="12291" width="10.140625" style="6" customWidth="1"/>
    <col min="12292" max="12292" width="7.42578125" style="6" customWidth="1"/>
    <col min="12293" max="12293" width="10" style="6" customWidth="1"/>
    <col min="12294" max="12294" width="7.140625" style="6" customWidth="1"/>
    <col min="12295" max="12295" width="10.42578125" style="6" customWidth="1"/>
    <col min="12296" max="12296" width="8" style="6" customWidth="1"/>
    <col min="12297" max="12297" width="6.42578125" style="6" customWidth="1"/>
    <col min="12298" max="12298" width="10.5703125" style="6" customWidth="1"/>
    <col min="12299" max="12299" width="8.7109375" style="6"/>
    <col min="12300" max="12300" width="9.85546875" style="6" customWidth="1"/>
    <col min="12301" max="12303" width="8.7109375" style="6"/>
    <col min="12304" max="12304" width="6.85546875" style="6" customWidth="1"/>
    <col min="12305" max="12544" width="8.7109375" style="6"/>
    <col min="12545" max="12545" width="4.85546875" style="6" customWidth="1"/>
    <col min="12546" max="12546" width="39.140625" style="6" customWidth="1"/>
    <col min="12547" max="12547" width="10.140625" style="6" customWidth="1"/>
    <col min="12548" max="12548" width="7.42578125" style="6" customWidth="1"/>
    <col min="12549" max="12549" width="10" style="6" customWidth="1"/>
    <col min="12550" max="12550" width="7.140625" style="6" customWidth="1"/>
    <col min="12551" max="12551" width="10.42578125" style="6" customWidth="1"/>
    <col min="12552" max="12552" width="8" style="6" customWidth="1"/>
    <col min="12553" max="12553" width="6.42578125" style="6" customWidth="1"/>
    <col min="12554" max="12554" width="10.5703125" style="6" customWidth="1"/>
    <col min="12555" max="12555" width="8.7109375" style="6"/>
    <col min="12556" max="12556" width="9.85546875" style="6" customWidth="1"/>
    <col min="12557" max="12559" width="8.7109375" style="6"/>
    <col min="12560" max="12560" width="6.85546875" style="6" customWidth="1"/>
    <col min="12561" max="12800" width="8.7109375" style="6"/>
    <col min="12801" max="12801" width="4.85546875" style="6" customWidth="1"/>
    <col min="12802" max="12802" width="39.140625" style="6" customWidth="1"/>
    <col min="12803" max="12803" width="10.140625" style="6" customWidth="1"/>
    <col min="12804" max="12804" width="7.42578125" style="6" customWidth="1"/>
    <col min="12805" max="12805" width="10" style="6" customWidth="1"/>
    <col min="12806" max="12806" width="7.140625" style="6" customWidth="1"/>
    <col min="12807" max="12807" width="10.42578125" style="6" customWidth="1"/>
    <col min="12808" max="12808" width="8" style="6" customWidth="1"/>
    <col min="12809" max="12809" width="6.42578125" style="6" customWidth="1"/>
    <col min="12810" max="12810" width="10.5703125" style="6" customWidth="1"/>
    <col min="12811" max="12811" width="8.7109375" style="6"/>
    <col min="12812" max="12812" width="9.85546875" style="6" customWidth="1"/>
    <col min="12813" max="12815" width="8.7109375" style="6"/>
    <col min="12816" max="12816" width="6.85546875" style="6" customWidth="1"/>
    <col min="12817" max="13056" width="8.7109375" style="6"/>
    <col min="13057" max="13057" width="4.85546875" style="6" customWidth="1"/>
    <col min="13058" max="13058" width="39.140625" style="6" customWidth="1"/>
    <col min="13059" max="13059" width="10.140625" style="6" customWidth="1"/>
    <col min="13060" max="13060" width="7.42578125" style="6" customWidth="1"/>
    <col min="13061" max="13061" width="10" style="6" customWidth="1"/>
    <col min="13062" max="13062" width="7.140625" style="6" customWidth="1"/>
    <col min="13063" max="13063" width="10.42578125" style="6" customWidth="1"/>
    <col min="13064" max="13064" width="8" style="6" customWidth="1"/>
    <col min="13065" max="13065" width="6.42578125" style="6" customWidth="1"/>
    <col min="13066" max="13066" width="10.5703125" style="6" customWidth="1"/>
    <col min="13067" max="13067" width="8.7109375" style="6"/>
    <col min="13068" max="13068" width="9.85546875" style="6" customWidth="1"/>
    <col min="13069" max="13071" width="8.7109375" style="6"/>
    <col min="13072" max="13072" width="6.85546875" style="6" customWidth="1"/>
    <col min="13073" max="13312" width="8.7109375" style="6"/>
    <col min="13313" max="13313" width="4.85546875" style="6" customWidth="1"/>
    <col min="13314" max="13314" width="39.140625" style="6" customWidth="1"/>
    <col min="13315" max="13315" width="10.140625" style="6" customWidth="1"/>
    <col min="13316" max="13316" width="7.42578125" style="6" customWidth="1"/>
    <col min="13317" max="13317" width="10" style="6" customWidth="1"/>
    <col min="13318" max="13318" width="7.140625" style="6" customWidth="1"/>
    <col min="13319" max="13319" width="10.42578125" style="6" customWidth="1"/>
    <col min="13320" max="13320" width="8" style="6" customWidth="1"/>
    <col min="13321" max="13321" width="6.42578125" style="6" customWidth="1"/>
    <col min="13322" max="13322" width="10.5703125" style="6" customWidth="1"/>
    <col min="13323" max="13323" width="8.7109375" style="6"/>
    <col min="13324" max="13324" width="9.85546875" style="6" customWidth="1"/>
    <col min="13325" max="13327" width="8.7109375" style="6"/>
    <col min="13328" max="13328" width="6.85546875" style="6" customWidth="1"/>
    <col min="13329" max="13568" width="8.7109375" style="6"/>
    <col min="13569" max="13569" width="4.85546875" style="6" customWidth="1"/>
    <col min="13570" max="13570" width="39.140625" style="6" customWidth="1"/>
    <col min="13571" max="13571" width="10.140625" style="6" customWidth="1"/>
    <col min="13572" max="13572" width="7.42578125" style="6" customWidth="1"/>
    <col min="13573" max="13573" width="10" style="6" customWidth="1"/>
    <col min="13574" max="13574" width="7.140625" style="6" customWidth="1"/>
    <col min="13575" max="13575" width="10.42578125" style="6" customWidth="1"/>
    <col min="13576" max="13576" width="8" style="6" customWidth="1"/>
    <col min="13577" max="13577" width="6.42578125" style="6" customWidth="1"/>
    <col min="13578" max="13578" width="10.5703125" style="6" customWidth="1"/>
    <col min="13579" max="13579" width="8.7109375" style="6"/>
    <col min="13580" max="13580" width="9.85546875" style="6" customWidth="1"/>
    <col min="13581" max="13583" width="8.7109375" style="6"/>
    <col min="13584" max="13584" width="6.85546875" style="6" customWidth="1"/>
    <col min="13585" max="13824" width="8.7109375" style="6"/>
    <col min="13825" max="13825" width="4.85546875" style="6" customWidth="1"/>
    <col min="13826" max="13826" width="39.140625" style="6" customWidth="1"/>
    <col min="13827" max="13827" width="10.140625" style="6" customWidth="1"/>
    <col min="13828" max="13828" width="7.42578125" style="6" customWidth="1"/>
    <col min="13829" max="13829" width="10" style="6" customWidth="1"/>
    <col min="13830" max="13830" width="7.140625" style="6" customWidth="1"/>
    <col min="13831" max="13831" width="10.42578125" style="6" customWidth="1"/>
    <col min="13832" max="13832" width="8" style="6" customWidth="1"/>
    <col min="13833" max="13833" width="6.42578125" style="6" customWidth="1"/>
    <col min="13834" max="13834" width="10.5703125" style="6" customWidth="1"/>
    <col min="13835" max="13835" width="8.7109375" style="6"/>
    <col min="13836" max="13836" width="9.85546875" style="6" customWidth="1"/>
    <col min="13837" max="13839" width="8.7109375" style="6"/>
    <col min="13840" max="13840" width="6.85546875" style="6" customWidth="1"/>
    <col min="13841" max="14080" width="8.7109375" style="6"/>
    <col min="14081" max="14081" width="4.85546875" style="6" customWidth="1"/>
    <col min="14082" max="14082" width="39.140625" style="6" customWidth="1"/>
    <col min="14083" max="14083" width="10.140625" style="6" customWidth="1"/>
    <col min="14084" max="14084" width="7.42578125" style="6" customWidth="1"/>
    <col min="14085" max="14085" width="10" style="6" customWidth="1"/>
    <col min="14086" max="14086" width="7.140625" style="6" customWidth="1"/>
    <col min="14087" max="14087" width="10.42578125" style="6" customWidth="1"/>
    <col min="14088" max="14088" width="8" style="6" customWidth="1"/>
    <col min="14089" max="14089" width="6.42578125" style="6" customWidth="1"/>
    <col min="14090" max="14090" width="10.5703125" style="6" customWidth="1"/>
    <col min="14091" max="14091" width="8.7109375" style="6"/>
    <col min="14092" max="14092" width="9.85546875" style="6" customWidth="1"/>
    <col min="14093" max="14095" width="8.7109375" style="6"/>
    <col min="14096" max="14096" width="6.85546875" style="6" customWidth="1"/>
    <col min="14097" max="14336" width="8.7109375" style="6"/>
    <col min="14337" max="14337" width="4.85546875" style="6" customWidth="1"/>
    <col min="14338" max="14338" width="39.140625" style="6" customWidth="1"/>
    <col min="14339" max="14339" width="10.140625" style="6" customWidth="1"/>
    <col min="14340" max="14340" width="7.42578125" style="6" customWidth="1"/>
    <col min="14341" max="14341" width="10" style="6" customWidth="1"/>
    <col min="14342" max="14342" width="7.140625" style="6" customWidth="1"/>
    <col min="14343" max="14343" width="10.42578125" style="6" customWidth="1"/>
    <col min="14344" max="14344" width="8" style="6" customWidth="1"/>
    <col min="14345" max="14345" width="6.42578125" style="6" customWidth="1"/>
    <col min="14346" max="14346" width="10.5703125" style="6" customWidth="1"/>
    <col min="14347" max="14347" width="8.7109375" style="6"/>
    <col min="14348" max="14348" width="9.85546875" style="6" customWidth="1"/>
    <col min="14349" max="14351" width="8.7109375" style="6"/>
    <col min="14352" max="14352" width="6.85546875" style="6" customWidth="1"/>
    <col min="14353" max="14592" width="8.7109375" style="6"/>
    <col min="14593" max="14593" width="4.85546875" style="6" customWidth="1"/>
    <col min="14594" max="14594" width="39.140625" style="6" customWidth="1"/>
    <col min="14595" max="14595" width="10.140625" style="6" customWidth="1"/>
    <col min="14596" max="14596" width="7.42578125" style="6" customWidth="1"/>
    <col min="14597" max="14597" width="10" style="6" customWidth="1"/>
    <col min="14598" max="14598" width="7.140625" style="6" customWidth="1"/>
    <col min="14599" max="14599" width="10.42578125" style="6" customWidth="1"/>
    <col min="14600" max="14600" width="8" style="6" customWidth="1"/>
    <col min="14601" max="14601" width="6.42578125" style="6" customWidth="1"/>
    <col min="14602" max="14602" width="10.5703125" style="6" customWidth="1"/>
    <col min="14603" max="14603" width="8.7109375" style="6"/>
    <col min="14604" max="14604" width="9.85546875" style="6" customWidth="1"/>
    <col min="14605" max="14607" width="8.7109375" style="6"/>
    <col min="14608" max="14608" width="6.85546875" style="6" customWidth="1"/>
    <col min="14609" max="14848" width="8.7109375" style="6"/>
    <col min="14849" max="14849" width="4.85546875" style="6" customWidth="1"/>
    <col min="14850" max="14850" width="39.140625" style="6" customWidth="1"/>
    <col min="14851" max="14851" width="10.140625" style="6" customWidth="1"/>
    <col min="14852" max="14852" width="7.42578125" style="6" customWidth="1"/>
    <col min="14853" max="14853" width="10" style="6" customWidth="1"/>
    <col min="14854" max="14854" width="7.140625" style="6" customWidth="1"/>
    <col min="14855" max="14855" width="10.42578125" style="6" customWidth="1"/>
    <col min="14856" max="14856" width="8" style="6" customWidth="1"/>
    <col min="14857" max="14857" width="6.42578125" style="6" customWidth="1"/>
    <col min="14858" max="14858" width="10.5703125" style="6" customWidth="1"/>
    <col min="14859" max="14859" width="8.7109375" style="6"/>
    <col min="14860" max="14860" width="9.85546875" style="6" customWidth="1"/>
    <col min="14861" max="14863" width="8.7109375" style="6"/>
    <col min="14864" max="14864" width="6.85546875" style="6" customWidth="1"/>
    <col min="14865" max="15104" width="8.7109375" style="6"/>
    <col min="15105" max="15105" width="4.85546875" style="6" customWidth="1"/>
    <col min="15106" max="15106" width="39.140625" style="6" customWidth="1"/>
    <col min="15107" max="15107" width="10.140625" style="6" customWidth="1"/>
    <col min="15108" max="15108" width="7.42578125" style="6" customWidth="1"/>
    <col min="15109" max="15109" width="10" style="6" customWidth="1"/>
    <col min="15110" max="15110" width="7.140625" style="6" customWidth="1"/>
    <col min="15111" max="15111" width="10.42578125" style="6" customWidth="1"/>
    <col min="15112" max="15112" width="8" style="6" customWidth="1"/>
    <col min="15113" max="15113" width="6.42578125" style="6" customWidth="1"/>
    <col min="15114" max="15114" width="10.5703125" style="6" customWidth="1"/>
    <col min="15115" max="15115" width="8.7109375" style="6"/>
    <col min="15116" max="15116" width="9.85546875" style="6" customWidth="1"/>
    <col min="15117" max="15119" width="8.7109375" style="6"/>
    <col min="15120" max="15120" width="6.85546875" style="6" customWidth="1"/>
    <col min="15121" max="15360" width="8.7109375" style="6"/>
    <col min="15361" max="15361" width="4.85546875" style="6" customWidth="1"/>
    <col min="15362" max="15362" width="39.140625" style="6" customWidth="1"/>
    <col min="15363" max="15363" width="10.140625" style="6" customWidth="1"/>
    <col min="15364" max="15364" width="7.42578125" style="6" customWidth="1"/>
    <col min="15365" max="15365" width="10" style="6" customWidth="1"/>
    <col min="15366" max="15366" width="7.140625" style="6" customWidth="1"/>
    <col min="15367" max="15367" width="10.42578125" style="6" customWidth="1"/>
    <col min="15368" max="15368" width="8" style="6" customWidth="1"/>
    <col min="15369" max="15369" width="6.42578125" style="6" customWidth="1"/>
    <col min="15370" max="15370" width="10.5703125" style="6" customWidth="1"/>
    <col min="15371" max="15371" width="8.7109375" style="6"/>
    <col min="15372" max="15372" width="9.85546875" style="6" customWidth="1"/>
    <col min="15373" max="15375" width="8.7109375" style="6"/>
    <col min="15376" max="15376" width="6.85546875" style="6" customWidth="1"/>
    <col min="15377" max="15616" width="8.7109375" style="6"/>
    <col min="15617" max="15617" width="4.85546875" style="6" customWidth="1"/>
    <col min="15618" max="15618" width="39.140625" style="6" customWidth="1"/>
    <col min="15619" max="15619" width="10.140625" style="6" customWidth="1"/>
    <col min="15620" max="15620" width="7.42578125" style="6" customWidth="1"/>
    <col min="15621" max="15621" width="10" style="6" customWidth="1"/>
    <col min="15622" max="15622" width="7.140625" style="6" customWidth="1"/>
    <col min="15623" max="15623" width="10.42578125" style="6" customWidth="1"/>
    <col min="15624" max="15624" width="8" style="6" customWidth="1"/>
    <col min="15625" max="15625" width="6.42578125" style="6" customWidth="1"/>
    <col min="15626" max="15626" width="10.5703125" style="6" customWidth="1"/>
    <col min="15627" max="15627" width="8.7109375" style="6"/>
    <col min="15628" max="15628" width="9.85546875" style="6" customWidth="1"/>
    <col min="15629" max="15631" width="8.7109375" style="6"/>
    <col min="15632" max="15632" width="6.85546875" style="6" customWidth="1"/>
    <col min="15633" max="15872" width="8.7109375" style="6"/>
    <col min="15873" max="15873" width="4.85546875" style="6" customWidth="1"/>
    <col min="15874" max="15874" width="39.140625" style="6" customWidth="1"/>
    <col min="15875" max="15875" width="10.140625" style="6" customWidth="1"/>
    <col min="15876" max="15876" width="7.42578125" style="6" customWidth="1"/>
    <col min="15877" max="15877" width="10" style="6" customWidth="1"/>
    <col min="15878" max="15878" width="7.140625" style="6" customWidth="1"/>
    <col min="15879" max="15879" width="10.42578125" style="6" customWidth="1"/>
    <col min="15880" max="15880" width="8" style="6" customWidth="1"/>
    <col min="15881" max="15881" width="6.42578125" style="6" customWidth="1"/>
    <col min="15882" max="15882" width="10.5703125" style="6" customWidth="1"/>
    <col min="15883" max="15883" width="8.7109375" style="6"/>
    <col min="15884" max="15884" width="9.85546875" style="6" customWidth="1"/>
    <col min="15885" max="15887" width="8.7109375" style="6"/>
    <col min="15888" max="15888" width="6.85546875" style="6" customWidth="1"/>
    <col min="15889" max="16128" width="8.7109375" style="6"/>
    <col min="16129" max="16129" width="4.85546875" style="6" customWidth="1"/>
    <col min="16130" max="16130" width="39.140625" style="6" customWidth="1"/>
    <col min="16131" max="16131" width="10.140625" style="6" customWidth="1"/>
    <col min="16132" max="16132" width="7.42578125" style="6" customWidth="1"/>
    <col min="16133" max="16133" width="10" style="6" customWidth="1"/>
    <col min="16134" max="16134" width="7.140625" style="6" customWidth="1"/>
    <col min="16135" max="16135" width="10.42578125" style="6" customWidth="1"/>
    <col min="16136" max="16136" width="8" style="6" customWidth="1"/>
    <col min="16137" max="16137" width="6.42578125" style="6" customWidth="1"/>
    <col min="16138" max="16138" width="10.5703125" style="6" customWidth="1"/>
    <col min="16139" max="16139" width="8.7109375" style="6"/>
    <col min="16140" max="16140" width="9.85546875" style="6" customWidth="1"/>
    <col min="16141" max="16143" width="8.7109375" style="6"/>
    <col min="16144" max="16144" width="6.85546875" style="6" customWidth="1"/>
    <col min="16145" max="16384" width="8.7109375" style="6"/>
  </cols>
  <sheetData>
    <row r="1" spans="1:16" ht="18.75">
      <c r="A1" s="129" t="s">
        <v>151</v>
      </c>
      <c r="B1" s="2"/>
      <c r="C1" s="2"/>
      <c r="D1" s="130"/>
      <c r="E1" s="130"/>
      <c r="F1" s="130"/>
    </row>
    <row r="2" spans="1:16">
      <c r="A2" s="432" t="str">
        <f>[6]Форма_1!A2</f>
        <v>Куяновская СОШ</v>
      </c>
      <c r="B2" s="432"/>
      <c r="C2" s="432"/>
    </row>
    <row r="3" spans="1:16">
      <c r="A3" s="6"/>
    </row>
    <row r="4" spans="1:16" ht="15.75" thickBot="1">
      <c r="A4" s="6"/>
    </row>
    <row r="5" spans="1:16" ht="41.1" customHeight="1">
      <c r="A5" s="433" t="s">
        <v>53</v>
      </c>
      <c r="B5" s="436" t="s">
        <v>1</v>
      </c>
      <c r="C5" s="421" t="s">
        <v>144</v>
      </c>
      <c r="D5" s="422"/>
      <c r="E5" s="422"/>
      <c r="F5" s="422"/>
      <c r="G5" s="422"/>
      <c r="H5" s="423"/>
      <c r="I5" s="439" t="s">
        <v>52</v>
      </c>
      <c r="J5" s="421" t="s">
        <v>145</v>
      </c>
      <c r="K5" s="422"/>
      <c r="L5" s="422"/>
      <c r="M5" s="422"/>
      <c r="N5" s="422"/>
      <c r="O5" s="422"/>
      <c r="P5" s="442" t="s">
        <v>52</v>
      </c>
    </row>
    <row r="6" spans="1:16">
      <c r="A6" s="434"/>
      <c r="B6" s="437"/>
      <c r="C6" s="445" t="s">
        <v>54</v>
      </c>
      <c r="D6" s="446"/>
      <c r="E6" s="446"/>
      <c r="F6" s="446"/>
      <c r="G6" s="446"/>
      <c r="H6" s="447" t="s">
        <v>55</v>
      </c>
      <c r="I6" s="440"/>
      <c r="J6" s="445" t="s">
        <v>54</v>
      </c>
      <c r="K6" s="446"/>
      <c r="L6" s="446"/>
      <c r="M6" s="446"/>
      <c r="N6" s="446"/>
      <c r="O6" s="446" t="s">
        <v>55</v>
      </c>
      <c r="P6" s="443"/>
    </row>
    <row r="7" spans="1:16" ht="39" thickBot="1">
      <c r="A7" s="435"/>
      <c r="B7" s="438"/>
      <c r="C7" s="131" t="s">
        <v>56</v>
      </c>
      <c r="D7" s="132" t="s">
        <v>57</v>
      </c>
      <c r="E7" s="132" t="s">
        <v>58</v>
      </c>
      <c r="F7" s="132" t="s">
        <v>73</v>
      </c>
      <c r="G7" s="132" t="s">
        <v>59</v>
      </c>
      <c r="H7" s="448"/>
      <c r="I7" s="441"/>
      <c r="J7" s="131" t="s">
        <v>56</v>
      </c>
      <c r="K7" s="132" t="s">
        <v>57</v>
      </c>
      <c r="L7" s="132" t="s">
        <v>58</v>
      </c>
      <c r="M7" s="132" t="s">
        <v>73</v>
      </c>
      <c r="N7" s="132" t="s">
        <v>59</v>
      </c>
      <c r="O7" s="449"/>
      <c r="P7" s="444"/>
    </row>
    <row r="8" spans="1:16" ht="15.75" thickBot="1">
      <c r="A8" s="134">
        <v>1</v>
      </c>
      <c r="B8" s="135">
        <v>2</v>
      </c>
      <c r="C8" s="136">
        <v>3</v>
      </c>
      <c r="D8" s="136">
        <v>4</v>
      </c>
      <c r="E8" s="136">
        <v>5</v>
      </c>
      <c r="F8" s="136">
        <v>6</v>
      </c>
      <c r="G8" s="136">
        <v>7</v>
      </c>
      <c r="H8" s="136">
        <v>8</v>
      </c>
      <c r="I8" s="136">
        <v>9</v>
      </c>
      <c r="J8" s="136">
        <v>10</v>
      </c>
      <c r="K8" s="136">
        <v>11</v>
      </c>
      <c r="L8" s="136">
        <v>12</v>
      </c>
      <c r="M8" s="136">
        <v>13</v>
      </c>
      <c r="N8" s="136">
        <v>14</v>
      </c>
      <c r="O8" s="136">
        <v>15</v>
      </c>
      <c r="P8" s="136">
        <v>16</v>
      </c>
    </row>
    <row r="9" spans="1:16" ht="69" customHeight="1" thickBot="1">
      <c r="A9" s="137">
        <v>1</v>
      </c>
      <c r="B9" s="57" t="s">
        <v>146</v>
      </c>
      <c r="C9" s="138"/>
      <c r="D9" s="139"/>
      <c r="E9" s="139"/>
      <c r="F9" s="139"/>
      <c r="G9" s="139"/>
      <c r="H9" s="140">
        <v>1</v>
      </c>
      <c r="I9" s="82">
        <f>[6]Форма_1!C30-SUM(C9:H9)</f>
        <v>0</v>
      </c>
      <c r="J9" s="141"/>
      <c r="K9" s="142"/>
      <c r="L9" s="142"/>
      <c r="M9" s="142"/>
      <c r="N9" s="142"/>
      <c r="O9" s="142"/>
      <c r="P9" s="143">
        <f>[6]Форма_1!C31-SUM(J9:O9)</f>
        <v>0</v>
      </c>
    </row>
    <row r="10" spans="1:16" ht="69" customHeight="1" thickBot="1">
      <c r="A10" s="144">
        <v>2</v>
      </c>
      <c r="B10" s="58" t="s">
        <v>147</v>
      </c>
      <c r="C10" s="145"/>
      <c r="D10" s="146"/>
      <c r="E10" s="146"/>
      <c r="F10" s="146"/>
      <c r="G10" s="146"/>
      <c r="H10" s="147">
        <v>4</v>
      </c>
      <c r="I10" s="78">
        <f>[6]Форма_1!C34-SUM(C10:H10)</f>
        <v>0</v>
      </c>
      <c r="J10" s="148"/>
      <c r="K10" s="149"/>
      <c r="L10" s="149"/>
      <c r="M10" s="149"/>
      <c r="N10" s="149"/>
      <c r="O10" s="149"/>
      <c r="P10" s="150">
        <f>[6]Форма_1!C35-SUM(J10:O10)</f>
        <v>0</v>
      </c>
    </row>
    <row r="11" spans="1:16" ht="69" customHeight="1" thickBot="1">
      <c r="A11" s="151">
        <v>3</v>
      </c>
      <c r="B11" s="59" t="s">
        <v>148</v>
      </c>
      <c r="C11" s="152"/>
      <c r="D11" s="153"/>
      <c r="E11" s="153"/>
      <c r="F11" s="153"/>
      <c r="G11" s="153"/>
      <c r="H11" s="154">
        <v>7</v>
      </c>
      <c r="I11" s="155">
        <f>[6]Форма_1!C50-SUM(C11:H11)</f>
        <v>0</v>
      </c>
      <c r="J11" s="156"/>
      <c r="K11" s="157"/>
      <c r="L11" s="157"/>
      <c r="M11" s="157"/>
      <c r="N11" s="157"/>
      <c r="O11" s="157"/>
      <c r="P11" s="158">
        <f>[6]Форма_1!C63-SUM(J11:O11)</f>
        <v>0</v>
      </c>
    </row>
    <row r="12" spans="1:16" ht="14.45" customHeight="1">
      <c r="A12" s="427" t="s">
        <v>71</v>
      </c>
      <c r="B12" s="428"/>
      <c r="C12" s="429"/>
      <c r="D12" s="429"/>
      <c r="E12" s="429"/>
      <c r="F12" s="429"/>
      <c r="G12" s="429"/>
      <c r="H12" s="430"/>
      <c r="I12" s="159"/>
      <c r="J12" s="429"/>
      <c r="K12" s="429"/>
      <c r="L12" s="429"/>
      <c r="M12" s="429"/>
      <c r="N12" s="429"/>
      <c r="O12" s="431"/>
      <c r="P12" s="84"/>
    </row>
    <row r="13" spans="1:16" ht="16.5" customHeight="1">
      <c r="A13" s="160" t="s">
        <v>9</v>
      </c>
      <c r="B13" s="161" t="s">
        <v>12</v>
      </c>
      <c r="C13" s="162"/>
      <c r="D13" s="163"/>
      <c r="E13" s="163"/>
      <c r="F13" s="163"/>
      <c r="G13" s="163"/>
      <c r="H13" s="164">
        <v>1</v>
      </c>
      <c r="I13" s="165">
        <f>[6]Форма_1!C52-SUM(C13:H13)</f>
        <v>0</v>
      </c>
      <c r="J13" s="162"/>
      <c r="K13" s="163"/>
      <c r="L13" s="163"/>
      <c r="M13" s="163"/>
      <c r="N13" s="163"/>
      <c r="O13" s="163"/>
      <c r="P13" s="86">
        <f>[6]Форма_1!C65-SUM(J13:O13)</f>
        <v>0</v>
      </c>
    </row>
    <row r="14" spans="1:16" ht="16.5" customHeight="1">
      <c r="A14" s="160" t="s">
        <v>60</v>
      </c>
      <c r="B14" s="161" t="s">
        <v>14</v>
      </c>
      <c r="C14" s="162"/>
      <c r="D14" s="163"/>
      <c r="E14" s="163"/>
      <c r="F14" s="163"/>
      <c r="G14" s="163"/>
      <c r="H14" s="164">
        <v>0</v>
      </c>
      <c r="I14" s="165">
        <f>[6]Форма_1!C53-SUM(C14:H14)</f>
        <v>0</v>
      </c>
      <c r="J14" s="162"/>
      <c r="K14" s="163"/>
      <c r="L14" s="163"/>
      <c r="M14" s="163"/>
      <c r="N14" s="163"/>
      <c r="O14" s="163"/>
      <c r="P14" s="86">
        <f>[6]Форма_1!C66-SUM(J14:O14)</f>
        <v>0</v>
      </c>
    </row>
    <row r="15" spans="1:16" ht="16.5" customHeight="1">
      <c r="A15" s="160" t="s">
        <v>61</v>
      </c>
      <c r="B15" s="161" t="s">
        <v>16</v>
      </c>
      <c r="C15" s="162"/>
      <c r="D15" s="163"/>
      <c r="E15" s="163"/>
      <c r="F15" s="163"/>
      <c r="G15" s="163"/>
      <c r="H15" s="164">
        <v>1</v>
      </c>
      <c r="I15" s="165">
        <f>[6]Форма_1!C54-SUM(C15:H15)</f>
        <v>0</v>
      </c>
      <c r="J15" s="162"/>
      <c r="K15" s="163"/>
      <c r="L15" s="163"/>
      <c r="M15" s="163"/>
      <c r="N15" s="163"/>
      <c r="O15" s="163"/>
      <c r="P15" s="86">
        <f>[6]Форма_1!C67-SUM(J15:O15)</f>
        <v>0</v>
      </c>
    </row>
    <row r="16" spans="1:16" ht="16.5" customHeight="1">
      <c r="A16" s="160" t="s">
        <v>62</v>
      </c>
      <c r="B16" s="161" t="s">
        <v>18</v>
      </c>
      <c r="C16" s="162"/>
      <c r="D16" s="163"/>
      <c r="E16" s="163"/>
      <c r="F16" s="163"/>
      <c r="G16" s="163"/>
      <c r="H16" s="164">
        <v>1</v>
      </c>
      <c r="I16" s="165">
        <f>[6]Форма_1!C55-SUM(C16:H16)</f>
        <v>0</v>
      </c>
      <c r="J16" s="162"/>
      <c r="K16" s="163"/>
      <c r="L16" s="163"/>
      <c r="M16" s="163"/>
      <c r="N16" s="163"/>
      <c r="O16" s="163"/>
      <c r="P16" s="86">
        <f>[6]Форма_1!C68-SUM(J16:O16)</f>
        <v>0</v>
      </c>
    </row>
    <row r="17" spans="1:16" ht="16.5" customHeight="1">
      <c r="A17" s="160" t="s">
        <v>63</v>
      </c>
      <c r="B17" s="161" t="s">
        <v>20</v>
      </c>
      <c r="C17" s="162"/>
      <c r="D17" s="163"/>
      <c r="E17" s="163"/>
      <c r="F17" s="163"/>
      <c r="G17" s="163"/>
      <c r="H17" s="164">
        <v>1</v>
      </c>
      <c r="I17" s="165">
        <f>[6]Форма_1!C56-SUM(C17:H17)</f>
        <v>0</v>
      </c>
      <c r="J17" s="162"/>
      <c r="K17" s="163"/>
      <c r="L17" s="163"/>
      <c r="M17" s="163"/>
      <c r="N17" s="163"/>
      <c r="O17" s="163"/>
      <c r="P17" s="86">
        <f>[6]Форма_1!C69-SUM(J17:O17)</f>
        <v>0</v>
      </c>
    </row>
    <row r="18" spans="1:16" ht="16.5" customHeight="1">
      <c r="A18" s="160" t="s">
        <v>64</v>
      </c>
      <c r="B18" s="161" t="s">
        <v>22</v>
      </c>
      <c r="C18" s="162"/>
      <c r="D18" s="163"/>
      <c r="E18" s="163"/>
      <c r="F18" s="163"/>
      <c r="G18" s="163"/>
      <c r="H18" s="164">
        <v>0</v>
      </c>
      <c r="I18" s="165">
        <f>[6]Форма_1!C57-SUM(C18:H18)</f>
        <v>0</v>
      </c>
      <c r="J18" s="162"/>
      <c r="K18" s="163"/>
      <c r="L18" s="163"/>
      <c r="M18" s="163"/>
      <c r="N18" s="163"/>
      <c r="O18" s="163"/>
      <c r="P18" s="86">
        <f>[6]Форма_1!C70-SUM(J18:O18)</f>
        <v>0</v>
      </c>
    </row>
    <row r="19" spans="1:16" ht="16.5" customHeight="1">
      <c r="A19" s="160" t="s">
        <v>65</v>
      </c>
      <c r="B19" s="161" t="s">
        <v>24</v>
      </c>
      <c r="C19" s="162"/>
      <c r="D19" s="163"/>
      <c r="E19" s="163"/>
      <c r="F19" s="163"/>
      <c r="G19" s="163"/>
      <c r="H19" s="164">
        <v>1</v>
      </c>
      <c r="I19" s="165">
        <f>[6]Форма_1!C58-SUM(C19:H19)</f>
        <v>0</v>
      </c>
      <c r="J19" s="162"/>
      <c r="K19" s="163"/>
      <c r="L19" s="163"/>
      <c r="M19" s="163"/>
      <c r="N19" s="163"/>
      <c r="O19" s="163"/>
      <c r="P19" s="86">
        <f>[6]Форма_1!C71-SUM(J19:O19)</f>
        <v>0</v>
      </c>
    </row>
    <row r="20" spans="1:16" ht="16.5" customHeight="1">
      <c r="A20" s="160" t="s">
        <v>66</v>
      </c>
      <c r="B20" s="161" t="s">
        <v>26</v>
      </c>
      <c r="C20" s="162"/>
      <c r="D20" s="163"/>
      <c r="E20" s="163"/>
      <c r="F20" s="163"/>
      <c r="G20" s="163"/>
      <c r="H20" s="164">
        <v>1</v>
      </c>
      <c r="I20" s="165">
        <f>[6]Форма_1!C59-SUM(C20:H20)</f>
        <v>0</v>
      </c>
      <c r="J20" s="162"/>
      <c r="K20" s="163"/>
      <c r="L20" s="163"/>
      <c r="M20" s="163"/>
      <c r="N20" s="163"/>
      <c r="O20" s="163"/>
      <c r="P20" s="86">
        <f>[6]Форма_1!C72-SUM(J20:O20)</f>
        <v>0</v>
      </c>
    </row>
    <row r="21" spans="1:16" ht="16.5" customHeight="1">
      <c r="A21" s="160" t="s">
        <v>67</v>
      </c>
      <c r="B21" s="161" t="s">
        <v>28</v>
      </c>
      <c r="C21" s="162"/>
      <c r="D21" s="163"/>
      <c r="E21" s="163"/>
      <c r="F21" s="163"/>
      <c r="G21" s="163"/>
      <c r="H21" s="164">
        <v>0</v>
      </c>
      <c r="I21" s="165">
        <f>[6]Форма_1!C60-SUM(C21:H21)</f>
        <v>0</v>
      </c>
      <c r="J21" s="162"/>
      <c r="K21" s="163"/>
      <c r="L21" s="163"/>
      <c r="M21" s="163"/>
      <c r="N21" s="163"/>
      <c r="O21" s="163"/>
      <c r="P21" s="86">
        <f>[6]Форма_1!C73-SUM(J21:O21)</f>
        <v>0</v>
      </c>
    </row>
    <row r="22" spans="1:16" ht="16.5" customHeight="1">
      <c r="A22" s="160" t="s">
        <v>68</v>
      </c>
      <c r="B22" s="161" t="s">
        <v>30</v>
      </c>
      <c r="C22" s="162"/>
      <c r="D22" s="163"/>
      <c r="E22" s="163"/>
      <c r="F22" s="163"/>
      <c r="G22" s="163"/>
      <c r="H22" s="164">
        <v>0</v>
      </c>
      <c r="I22" s="165">
        <f>[6]Форма_1!C61-SUM(C22:H22)</f>
        <v>0</v>
      </c>
      <c r="J22" s="162"/>
      <c r="K22" s="163"/>
      <c r="L22" s="163"/>
      <c r="M22" s="163"/>
      <c r="N22" s="163"/>
      <c r="O22" s="163"/>
      <c r="P22" s="86">
        <f>[6]Форма_1!C74-SUM(J22:O22)</f>
        <v>0</v>
      </c>
    </row>
    <row r="23" spans="1:16" ht="16.5" customHeight="1" thickBot="1">
      <c r="A23" s="166" t="s">
        <v>69</v>
      </c>
      <c r="B23" s="167" t="s">
        <v>32</v>
      </c>
      <c r="C23" s="168"/>
      <c r="D23" s="169"/>
      <c r="E23" s="169"/>
      <c r="F23" s="169"/>
      <c r="G23" s="169"/>
      <c r="H23" s="170">
        <v>1</v>
      </c>
      <c r="I23" s="171">
        <f>[6]Форма_1!C62-SUM(C23:H23)</f>
        <v>0</v>
      </c>
      <c r="J23" s="168"/>
      <c r="K23" s="169"/>
      <c r="L23" s="169"/>
      <c r="M23" s="169"/>
      <c r="N23" s="169"/>
      <c r="O23" s="169"/>
      <c r="P23" s="172">
        <f>[6]Форма_1!C75-SUM(J23:O23)</f>
        <v>0</v>
      </c>
    </row>
    <row r="24" spans="1:16" ht="90.75" thickBot="1">
      <c r="A24" s="144" t="s">
        <v>70</v>
      </c>
      <c r="B24" s="58" t="s">
        <v>72</v>
      </c>
      <c r="C24" s="145"/>
      <c r="D24" s="146"/>
      <c r="E24" s="146"/>
      <c r="F24" s="146"/>
      <c r="G24" s="146"/>
      <c r="H24" s="147">
        <v>2</v>
      </c>
      <c r="I24" s="78">
        <f>[6]Форма_1!C78-SUM(C24:H24)</f>
        <v>0</v>
      </c>
      <c r="J24" s="145"/>
      <c r="K24" s="146"/>
      <c r="L24" s="146"/>
      <c r="M24" s="146"/>
      <c r="N24" s="146"/>
      <c r="O24" s="146"/>
      <c r="P24" s="150">
        <f>[6]Форма_1!C79-SUM(J24:O24)</f>
        <v>0</v>
      </c>
    </row>
  </sheetData>
  <sheetProtection sheet="1" selectLockedCells="1"/>
  <mergeCells count="14">
    <mergeCell ref="P5:P7"/>
    <mergeCell ref="C6:G6"/>
    <mergeCell ref="H6:H7"/>
    <mergeCell ref="J6:N6"/>
    <mergeCell ref="O6:O7"/>
    <mergeCell ref="A12:B12"/>
    <mergeCell ref="C12:H12"/>
    <mergeCell ref="J12:O12"/>
    <mergeCell ref="A2:C2"/>
    <mergeCell ref="A5:A7"/>
    <mergeCell ref="B5:B7"/>
    <mergeCell ref="C5:H5"/>
    <mergeCell ref="I5:I7"/>
    <mergeCell ref="J5:O5"/>
  </mergeCells>
  <conditionalFormatting sqref="I9:I24">
    <cfRule type="cellIs" dxfId="35" priority="3" operator="greaterThan">
      <formula>0</formula>
    </cfRule>
    <cfRule type="cellIs" dxfId="34" priority="4" operator="lessThan">
      <formula>0</formula>
    </cfRule>
  </conditionalFormatting>
  <conditionalFormatting sqref="P9:P24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P24"/>
  <sheetViews>
    <sheetView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C15" sqref="C15"/>
    </sheetView>
  </sheetViews>
  <sheetFormatPr defaultColWidth="8.7109375" defaultRowHeight="15"/>
  <cols>
    <col min="1" max="1" width="4.85546875" style="275" customWidth="1"/>
    <col min="2" max="2" width="39.140625" style="212" customWidth="1"/>
    <col min="3" max="3" width="10.140625" style="212" customWidth="1"/>
    <col min="4" max="4" width="7.42578125" style="212" customWidth="1"/>
    <col min="5" max="5" width="10" style="212" customWidth="1"/>
    <col min="6" max="6" width="7.140625" style="212" customWidth="1"/>
    <col min="7" max="7" width="10.42578125" style="212" customWidth="1"/>
    <col min="8" max="8" width="8" style="212" customWidth="1"/>
    <col min="9" max="9" width="6.42578125" style="212" customWidth="1"/>
    <col min="10" max="10" width="10.5703125" style="212" customWidth="1"/>
    <col min="11" max="11" width="8.7109375" style="212"/>
    <col min="12" max="12" width="9.85546875" style="212" customWidth="1"/>
    <col min="13" max="15" width="8.7109375" style="212"/>
    <col min="16" max="16" width="6.85546875" style="212" customWidth="1"/>
    <col min="17" max="16384" width="8.7109375" style="212"/>
  </cols>
  <sheetData>
    <row r="1" spans="1:16" ht="18.75">
      <c r="A1" s="227" t="s">
        <v>151</v>
      </c>
      <c r="B1" s="2"/>
      <c r="C1" s="2"/>
      <c r="D1" s="228"/>
      <c r="E1" s="228"/>
      <c r="F1" s="228"/>
    </row>
    <row r="2" spans="1:16">
      <c r="A2" s="455" t="str">
        <f>[7]Форма_1!A2</f>
        <v>МБОУ ООШ п. Новый</v>
      </c>
      <c r="B2" s="455"/>
      <c r="C2" s="455"/>
    </row>
    <row r="3" spans="1:16">
      <c r="A3" s="212"/>
    </row>
    <row r="4" spans="1:16" ht="15.75" thickBot="1">
      <c r="A4" s="212"/>
    </row>
    <row r="5" spans="1:16" ht="41.1" customHeight="1">
      <c r="A5" s="456" t="s">
        <v>53</v>
      </c>
      <c r="B5" s="459" t="s">
        <v>1</v>
      </c>
      <c r="C5" s="462" t="s">
        <v>144</v>
      </c>
      <c r="D5" s="463"/>
      <c r="E5" s="463"/>
      <c r="F5" s="463"/>
      <c r="G5" s="463"/>
      <c r="H5" s="464"/>
      <c r="I5" s="465" t="s">
        <v>52</v>
      </c>
      <c r="J5" s="462" t="s">
        <v>145</v>
      </c>
      <c r="K5" s="463"/>
      <c r="L5" s="463"/>
      <c r="M5" s="463"/>
      <c r="N5" s="463"/>
      <c r="O5" s="463"/>
      <c r="P5" s="468" t="s">
        <v>52</v>
      </c>
    </row>
    <row r="6" spans="1:16">
      <c r="A6" s="457"/>
      <c r="B6" s="460"/>
      <c r="C6" s="471" t="s">
        <v>54</v>
      </c>
      <c r="D6" s="472"/>
      <c r="E6" s="472"/>
      <c r="F6" s="472"/>
      <c r="G6" s="472"/>
      <c r="H6" s="473" t="s">
        <v>55</v>
      </c>
      <c r="I6" s="466"/>
      <c r="J6" s="471" t="s">
        <v>54</v>
      </c>
      <c r="K6" s="472"/>
      <c r="L6" s="472"/>
      <c r="M6" s="472"/>
      <c r="N6" s="472"/>
      <c r="O6" s="472" t="s">
        <v>55</v>
      </c>
      <c r="P6" s="469"/>
    </row>
    <row r="7" spans="1:16" ht="39" thickBot="1">
      <c r="A7" s="458"/>
      <c r="B7" s="461"/>
      <c r="C7" s="229" t="s">
        <v>56</v>
      </c>
      <c r="D7" s="230" t="s">
        <v>57</v>
      </c>
      <c r="E7" s="230" t="s">
        <v>58</v>
      </c>
      <c r="F7" s="230" t="s">
        <v>73</v>
      </c>
      <c r="G7" s="230" t="s">
        <v>59</v>
      </c>
      <c r="H7" s="474"/>
      <c r="I7" s="467"/>
      <c r="J7" s="229" t="s">
        <v>56</v>
      </c>
      <c r="K7" s="230" t="s">
        <v>57</v>
      </c>
      <c r="L7" s="230" t="s">
        <v>58</v>
      </c>
      <c r="M7" s="230" t="s">
        <v>73</v>
      </c>
      <c r="N7" s="230" t="s">
        <v>59</v>
      </c>
      <c r="O7" s="475"/>
      <c r="P7" s="470"/>
    </row>
    <row r="8" spans="1:16" ht="15.75" thickBot="1">
      <c r="A8" s="231">
        <v>1</v>
      </c>
      <c r="B8" s="232">
        <v>2</v>
      </c>
      <c r="C8" s="233">
        <v>3</v>
      </c>
      <c r="D8" s="233">
        <v>4</v>
      </c>
      <c r="E8" s="233">
        <v>5</v>
      </c>
      <c r="F8" s="233">
        <v>6</v>
      </c>
      <c r="G8" s="233">
        <v>7</v>
      </c>
      <c r="H8" s="233">
        <v>8</v>
      </c>
      <c r="I8" s="233">
        <v>9</v>
      </c>
      <c r="J8" s="233">
        <v>10</v>
      </c>
      <c r="K8" s="233">
        <v>11</v>
      </c>
      <c r="L8" s="233">
        <v>12</v>
      </c>
      <c r="M8" s="233">
        <v>13</v>
      </c>
      <c r="N8" s="233">
        <v>14</v>
      </c>
      <c r="O8" s="233">
        <v>15</v>
      </c>
      <c r="P8" s="233">
        <v>16</v>
      </c>
    </row>
    <row r="9" spans="1:16" ht="69" customHeight="1" thickBot="1">
      <c r="A9" s="234">
        <v>1</v>
      </c>
      <c r="B9" s="235" t="s">
        <v>146</v>
      </c>
      <c r="C9" s="236"/>
      <c r="D9" s="237"/>
      <c r="E9" s="237"/>
      <c r="F9" s="237"/>
      <c r="G9" s="237"/>
      <c r="H9" s="238">
        <v>4</v>
      </c>
      <c r="I9" s="192">
        <f>[7]Форма_1!C30-SUM(C9:H9)</f>
        <v>0</v>
      </c>
      <c r="J9" s="239"/>
      <c r="K9" s="240"/>
      <c r="L9" s="240"/>
      <c r="M9" s="240"/>
      <c r="N9" s="240"/>
      <c r="O9" s="240"/>
      <c r="P9" s="241">
        <f>[7]Форма_1!C31-SUM(J9:O9)</f>
        <v>0</v>
      </c>
    </row>
    <row r="10" spans="1:16" ht="69" customHeight="1" thickBot="1">
      <c r="A10" s="242">
        <v>2</v>
      </c>
      <c r="B10" s="243" t="s">
        <v>147</v>
      </c>
      <c r="C10" s="244"/>
      <c r="D10" s="245"/>
      <c r="E10" s="245"/>
      <c r="F10" s="245"/>
      <c r="G10" s="245"/>
      <c r="H10" s="246">
        <v>4</v>
      </c>
      <c r="I10" s="247">
        <f>[7]Форма_1!C34-SUM(C10:H10)</f>
        <v>0</v>
      </c>
      <c r="J10" s="248"/>
      <c r="K10" s="249"/>
      <c r="L10" s="249"/>
      <c r="M10" s="249"/>
      <c r="N10" s="249"/>
      <c r="O10" s="249">
        <v>1</v>
      </c>
      <c r="P10" s="250">
        <f>[7]Форма_1!C35-SUM(J10:O10)</f>
        <v>0</v>
      </c>
    </row>
    <row r="11" spans="1:16" ht="69" customHeight="1" thickBot="1">
      <c r="A11" s="251">
        <v>3</v>
      </c>
      <c r="B11" s="252" t="s">
        <v>148</v>
      </c>
      <c r="C11" s="253"/>
      <c r="D11" s="254"/>
      <c r="E11" s="254"/>
      <c r="F11" s="254"/>
      <c r="G11" s="254"/>
      <c r="H11" s="255">
        <v>6</v>
      </c>
      <c r="I11" s="256">
        <f>[7]Форма_1!C50-SUM(C11:H11)</f>
        <v>0</v>
      </c>
      <c r="J11" s="257"/>
      <c r="K11" s="258"/>
      <c r="L11" s="258"/>
      <c r="M11" s="258"/>
      <c r="N11" s="258"/>
      <c r="O11" s="258">
        <v>1</v>
      </c>
      <c r="P11" s="259">
        <f>[7]Форма_1!C63-SUM(J11:O11)</f>
        <v>0</v>
      </c>
    </row>
    <row r="12" spans="1:16" ht="14.45" customHeight="1">
      <c r="A12" s="450" t="s">
        <v>71</v>
      </c>
      <c r="B12" s="451"/>
      <c r="C12" s="452"/>
      <c r="D12" s="452"/>
      <c r="E12" s="452"/>
      <c r="F12" s="452"/>
      <c r="G12" s="452"/>
      <c r="H12" s="453"/>
      <c r="I12" s="260"/>
      <c r="J12" s="452"/>
      <c r="K12" s="452"/>
      <c r="L12" s="452"/>
      <c r="M12" s="452"/>
      <c r="N12" s="452"/>
      <c r="O12" s="454"/>
      <c r="P12" s="261"/>
    </row>
    <row r="13" spans="1:16" ht="16.5" customHeight="1">
      <c r="A13" s="262" t="s">
        <v>9</v>
      </c>
      <c r="B13" s="263" t="s">
        <v>12</v>
      </c>
      <c r="C13" s="264"/>
      <c r="D13" s="265"/>
      <c r="E13" s="265"/>
      <c r="F13" s="265"/>
      <c r="G13" s="265"/>
      <c r="H13" s="266"/>
      <c r="I13" s="267">
        <f>[7]Форма_1!C52-SUM(C13:H13)</f>
        <v>0</v>
      </c>
      <c r="J13" s="264"/>
      <c r="K13" s="265"/>
      <c r="L13" s="265"/>
      <c r="M13" s="265"/>
      <c r="N13" s="265"/>
      <c r="O13" s="265">
        <v>1</v>
      </c>
      <c r="P13" s="217">
        <f>[7]Форма_1!C65-SUM(J13:O13)</f>
        <v>0</v>
      </c>
    </row>
    <row r="14" spans="1:16" ht="16.5" customHeight="1">
      <c r="A14" s="262" t="s">
        <v>60</v>
      </c>
      <c r="B14" s="263" t="s">
        <v>14</v>
      </c>
      <c r="C14" s="264"/>
      <c r="D14" s="265"/>
      <c r="E14" s="265"/>
      <c r="F14" s="265"/>
      <c r="G14" s="265"/>
      <c r="H14" s="266"/>
      <c r="I14" s="267">
        <f>[7]Форма_1!C53-SUM(C14:H14)</f>
        <v>0</v>
      </c>
      <c r="J14" s="264"/>
      <c r="K14" s="265"/>
      <c r="L14" s="265"/>
      <c r="M14" s="265"/>
      <c r="N14" s="265"/>
      <c r="O14" s="265"/>
      <c r="P14" s="217">
        <f>[7]Форма_1!C66-SUM(J14:O14)</f>
        <v>0</v>
      </c>
    </row>
    <row r="15" spans="1:16" ht="16.5" customHeight="1">
      <c r="A15" s="262" t="s">
        <v>61</v>
      </c>
      <c r="B15" s="263" t="s">
        <v>16</v>
      </c>
      <c r="C15" s="264"/>
      <c r="D15" s="265"/>
      <c r="E15" s="265"/>
      <c r="F15" s="265"/>
      <c r="G15" s="265"/>
      <c r="H15" s="266">
        <v>1</v>
      </c>
      <c r="I15" s="267">
        <f>[7]Форма_1!C54-SUM(C15:H15)</f>
        <v>0</v>
      </c>
      <c r="J15" s="264"/>
      <c r="K15" s="265"/>
      <c r="L15" s="265"/>
      <c r="M15" s="265"/>
      <c r="N15" s="265"/>
      <c r="O15" s="265"/>
      <c r="P15" s="217">
        <f>[7]Форма_1!C67-SUM(J15:O15)</f>
        <v>0</v>
      </c>
    </row>
    <row r="16" spans="1:16" ht="16.5" customHeight="1">
      <c r="A16" s="262" t="s">
        <v>62</v>
      </c>
      <c r="B16" s="263" t="s">
        <v>18</v>
      </c>
      <c r="C16" s="264"/>
      <c r="D16" s="265"/>
      <c r="E16" s="265"/>
      <c r="F16" s="265"/>
      <c r="G16" s="265"/>
      <c r="H16" s="266">
        <v>1</v>
      </c>
      <c r="I16" s="267">
        <f>[7]Форма_1!C55-SUM(C16:H16)</f>
        <v>0</v>
      </c>
      <c r="J16" s="264"/>
      <c r="K16" s="265"/>
      <c r="L16" s="265"/>
      <c r="M16" s="265"/>
      <c r="N16" s="265"/>
      <c r="O16" s="265"/>
      <c r="P16" s="217">
        <f>[7]Форма_1!C68-SUM(J16:O16)</f>
        <v>0</v>
      </c>
    </row>
    <row r="17" spans="1:16" ht="16.5" customHeight="1">
      <c r="A17" s="262" t="s">
        <v>63</v>
      </c>
      <c r="B17" s="263" t="s">
        <v>20</v>
      </c>
      <c r="C17" s="264"/>
      <c r="D17" s="265"/>
      <c r="E17" s="265"/>
      <c r="F17" s="265"/>
      <c r="G17" s="265"/>
      <c r="H17" s="266"/>
      <c r="I17" s="267">
        <f>[7]Форма_1!C56-SUM(C17:H17)</f>
        <v>0</v>
      </c>
      <c r="J17" s="264"/>
      <c r="K17" s="265"/>
      <c r="L17" s="265"/>
      <c r="M17" s="265"/>
      <c r="N17" s="265"/>
      <c r="O17" s="265"/>
      <c r="P17" s="217">
        <f>[7]Форма_1!C69-SUM(J17:O17)</f>
        <v>0</v>
      </c>
    </row>
    <row r="18" spans="1:16" ht="16.5" customHeight="1">
      <c r="A18" s="262" t="s">
        <v>64</v>
      </c>
      <c r="B18" s="263" t="s">
        <v>22</v>
      </c>
      <c r="C18" s="264"/>
      <c r="D18" s="265"/>
      <c r="E18" s="265"/>
      <c r="F18" s="265"/>
      <c r="G18" s="265"/>
      <c r="H18" s="266">
        <v>1</v>
      </c>
      <c r="I18" s="267">
        <f>[7]Форма_1!C57-SUM(C18:H18)</f>
        <v>0</v>
      </c>
      <c r="J18" s="264"/>
      <c r="K18" s="265"/>
      <c r="L18" s="265"/>
      <c r="M18" s="265"/>
      <c r="N18" s="265"/>
      <c r="O18" s="265"/>
      <c r="P18" s="217">
        <f>[7]Форма_1!C70-SUM(J18:O18)</f>
        <v>0</v>
      </c>
    </row>
    <row r="19" spans="1:16" ht="16.5" customHeight="1">
      <c r="A19" s="262" t="s">
        <v>65</v>
      </c>
      <c r="B19" s="263" t="s">
        <v>24</v>
      </c>
      <c r="C19" s="264"/>
      <c r="D19" s="265"/>
      <c r="E19" s="265"/>
      <c r="F19" s="265"/>
      <c r="G19" s="265"/>
      <c r="H19" s="266"/>
      <c r="I19" s="267">
        <f>[7]Форма_1!C58-SUM(C19:H19)</f>
        <v>0</v>
      </c>
      <c r="J19" s="264"/>
      <c r="K19" s="265"/>
      <c r="L19" s="265"/>
      <c r="M19" s="265"/>
      <c r="N19" s="265"/>
      <c r="O19" s="265"/>
      <c r="P19" s="217">
        <f>[7]Форма_1!C71-SUM(J19:O19)</f>
        <v>0</v>
      </c>
    </row>
    <row r="20" spans="1:16" ht="16.5" customHeight="1">
      <c r="A20" s="262" t="s">
        <v>66</v>
      </c>
      <c r="B20" s="263" t="s">
        <v>26</v>
      </c>
      <c r="C20" s="264"/>
      <c r="D20" s="265"/>
      <c r="E20" s="265"/>
      <c r="F20" s="265"/>
      <c r="G20" s="265"/>
      <c r="H20" s="266">
        <v>1</v>
      </c>
      <c r="I20" s="267">
        <f>[7]Форма_1!C59-SUM(C20:H20)</f>
        <v>0</v>
      </c>
      <c r="J20" s="264"/>
      <c r="K20" s="265"/>
      <c r="L20" s="265"/>
      <c r="M20" s="265"/>
      <c r="N20" s="265"/>
      <c r="O20" s="265"/>
      <c r="P20" s="217">
        <f>[7]Форма_1!C72-SUM(J20:O20)</f>
        <v>0</v>
      </c>
    </row>
    <row r="21" spans="1:16" ht="16.5" customHeight="1">
      <c r="A21" s="262" t="s">
        <v>67</v>
      </c>
      <c r="B21" s="263" t="s">
        <v>28</v>
      </c>
      <c r="C21" s="264"/>
      <c r="D21" s="265"/>
      <c r="E21" s="265"/>
      <c r="F21" s="265"/>
      <c r="G21" s="265"/>
      <c r="H21" s="266">
        <v>1</v>
      </c>
      <c r="I21" s="267">
        <f>[7]Форма_1!C60-SUM(C21:H21)</f>
        <v>0</v>
      </c>
      <c r="J21" s="264"/>
      <c r="K21" s="265"/>
      <c r="L21" s="265"/>
      <c r="M21" s="265"/>
      <c r="N21" s="265"/>
      <c r="O21" s="265"/>
      <c r="P21" s="217">
        <f>[7]Форма_1!C73-SUM(J21:O21)</f>
        <v>0</v>
      </c>
    </row>
    <row r="22" spans="1:16" ht="16.5" customHeight="1">
      <c r="A22" s="262" t="s">
        <v>68</v>
      </c>
      <c r="B22" s="263" t="s">
        <v>30</v>
      </c>
      <c r="C22" s="264"/>
      <c r="D22" s="265"/>
      <c r="E22" s="265"/>
      <c r="F22" s="265"/>
      <c r="G22" s="265"/>
      <c r="H22" s="266"/>
      <c r="I22" s="267">
        <f>[7]Форма_1!C61-SUM(C22:H22)</f>
        <v>0</v>
      </c>
      <c r="J22" s="264"/>
      <c r="K22" s="265"/>
      <c r="L22" s="265"/>
      <c r="M22" s="265"/>
      <c r="N22" s="265"/>
      <c r="O22" s="265"/>
      <c r="P22" s="217">
        <f>[7]Форма_1!C74-SUM(J22:O22)</f>
        <v>0</v>
      </c>
    </row>
    <row r="23" spans="1:16" ht="16.5" customHeight="1" thickBot="1">
      <c r="A23" s="268" t="s">
        <v>69</v>
      </c>
      <c r="B23" s="269" t="s">
        <v>32</v>
      </c>
      <c r="C23" s="270"/>
      <c r="D23" s="271"/>
      <c r="E23" s="271"/>
      <c r="F23" s="271"/>
      <c r="G23" s="271"/>
      <c r="H23" s="272">
        <v>1</v>
      </c>
      <c r="I23" s="273">
        <f>[7]Форма_1!C62-SUM(C23:H23)</f>
        <v>0</v>
      </c>
      <c r="J23" s="270"/>
      <c r="K23" s="271"/>
      <c r="L23" s="271"/>
      <c r="M23" s="271"/>
      <c r="N23" s="271"/>
      <c r="O23" s="271"/>
      <c r="P23" s="274">
        <f>[7]Форма_1!C75-SUM(J23:O23)</f>
        <v>0</v>
      </c>
    </row>
    <row r="24" spans="1:16" ht="90.75" thickBot="1">
      <c r="A24" s="242" t="s">
        <v>70</v>
      </c>
      <c r="B24" s="243" t="s">
        <v>72</v>
      </c>
      <c r="C24" s="244"/>
      <c r="D24" s="245"/>
      <c r="E24" s="245"/>
      <c r="F24" s="245"/>
      <c r="G24" s="245"/>
      <c r="H24" s="246"/>
      <c r="I24" s="247">
        <f>[7]Форма_1!C78-SUM(C24:H24)</f>
        <v>0</v>
      </c>
      <c r="J24" s="244"/>
      <c r="K24" s="245"/>
      <c r="L24" s="245"/>
      <c r="M24" s="245"/>
      <c r="N24" s="245"/>
      <c r="O24" s="245">
        <v>1</v>
      </c>
      <c r="P24" s="250">
        <f>[7]Форма_1!C79-SUM(J24:O24)</f>
        <v>0</v>
      </c>
    </row>
  </sheetData>
  <sheetProtection sheet="1" selectLockedCells="1"/>
  <mergeCells count="14">
    <mergeCell ref="P5:P7"/>
    <mergeCell ref="C6:G6"/>
    <mergeCell ref="H6:H7"/>
    <mergeCell ref="J6:N6"/>
    <mergeCell ref="O6:O7"/>
    <mergeCell ref="A12:B12"/>
    <mergeCell ref="C12:H12"/>
    <mergeCell ref="J12:O12"/>
    <mergeCell ref="A2:C2"/>
    <mergeCell ref="A5:A7"/>
    <mergeCell ref="B5:B7"/>
    <mergeCell ref="C5:H5"/>
    <mergeCell ref="I5:I7"/>
    <mergeCell ref="J5:O5"/>
  </mergeCells>
  <conditionalFormatting sqref="I9:I24">
    <cfRule type="cellIs" dxfId="31" priority="3" operator="greaterThan">
      <formula>0</formula>
    </cfRule>
    <cfRule type="cellIs" dxfId="30" priority="4" operator="lessThan">
      <formula>0</formula>
    </cfRule>
  </conditionalFormatting>
  <conditionalFormatting sqref="P9:P24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P24"/>
  <sheetViews>
    <sheetView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O24" sqref="O24"/>
    </sheetView>
  </sheetViews>
  <sheetFormatPr defaultColWidth="8.7109375" defaultRowHeight="15"/>
  <cols>
    <col min="1" max="1" width="4.85546875" style="5" customWidth="1"/>
    <col min="2" max="2" width="39.140625" style="6" customWidth="1"/>
    <col min="3" max="3" width="10.140625" style="6" customWidth="1"/>
    <col min="4" max="4" width="7.42578125" style="6" customWidth="1"/>
    <col min="5" max="5" width="10" style="6" customWidth="1"/>
    <col min="6" max="6" width="7.140625" style="6" customWidth="1"/>
    <col min="7" max="7" width="10.42578125" style="6" customWidth="1"/>
    <col min="8" max="8" width="8" style="6" customWidth="1"/>
    <col min="9" max="9" width="6.42578125" style="6" customWidth="1"/>
    <col min="10" max="10" width="10.5703125" style="6" customWidth="1"/>
    <col min="11" max="11" width="8.7109375" style="6"/>
    <col min="12" max="12" width="9.85546875" style="6" customWidth="1"/>
    <col min="13" max="15" width="8.7109375" style="6"/>
    <col min="16" max="16" width="6.85546875" style="6" customWidth="1"/>
    <col min="17" max="16384" width="8.7109375" style="6"/>
  </cols>
  <sheetData>
    <row r="1" spans="1:16" ht="18.75">
      <c r="A1" s="129" t="s">
        <v>151</v>
      </c>
      <c r="B1" s="2"/>
      <c r="C1" s="2"/>
      <c r="D1" s="130"/>
      <c r="E1" s="130"/>
      <c r="F1" s="130"/>
    </row>
    <row r="2" spans="1:16">
      <c r="A2" s="432" t="str">
        <f>[8]Форма_1!A2</f>
        <v>Ореховская СОШ</v>
      </c>
      <c r="B2" s="432"/>
      <c r="C2" s="432"/>
    </row>
    <row r="3" spans="1:16">
      <c r="A3" s="6"/>
    </row>
    <row r="4" spans="1:16" ht="15.75" thickBot="1">
      <c r="A4" s="6"/>
    </row>
    <row r="5" spans="1:16" ht="41.1" customHeight="1">
      <c r="A5" s="433" t="s">
        <v>53</v>
      </c>
      <c r="B5" s="436" t="s">
        <v>1</v>
      </c>
      <c r="C5" s="421" t="s">
        <v>144</v>
      </c>
      <c r="D5" s="422"/>
      <c r="E5" s="422"/>
      <c r="F5" s="422"/>
      <c r="G5" s="422"/>
      <c r="H5" s="423"/>
      <c r="I5" s="439" t="s">
        <v>52</v>
      </c>
      <c r="J5" s="421" t="s">
        <v>145</v>
      </c>
      <c r="K5" s="422"/>
      <c r="L5" s="422"/>
      <c r="M5" s="422"/>
      <c r="N5" s="422"/>
      <c r="O5" s="422"/>
      <c r="P5" s="442" t="s">
        <v>52</v>
      </c>
    </row>
    <row r="6" spans="1:16">
      <c r="A6" s="434"/>
      <c r="B6" s="437"/>
      <c r="C6" s="445" t="s">
        <v>54</v>
      </c>
      <c r="D6" s="446"/>
      <c r="E6" s="446"/>
      <c r="F6" s="446"/>
      <c r="G6" s="446"/>
      <c r="H6" s="447" t="s">
        <v>55</v>
      </c>
      <c r="I6" s="440"/>
      <c r="J6" s="445" t="s">
        <v>54</v>
      </c>
      <c r="K6" s="446"/>
      <c r="L6" s="446"/>
      <c r="M6" s="446"/>
      <c r="N6" s="446"/>
      <c r="O6" s="446" t="s">
        <v>55</v>
      </c>
      <c r="P6" s="443"/>
    </row>
    <row r="7" spans="1:16" ht="39" thickBot="1">
      <c r="A7" s="435"/>
      <c r="B7" s="438"/>
      <c r="C7" s="131" t="s">
        <v>56</v>
      </c>
      <c r="D7" s="132" t="s">
        <v>57</v>
      </c>
      <c r="E7" s="132" t="s">
        <v>58</v>
      </c>
      <c r="F7" s="132" t="s">
        <v>73</v>
      </c>
      <c r="G7" s="132" t="s">
        <v>59</v>
      </c>
      <c r="H7" s="448"/>
      <c r="I7" s="441"/>
      <c r="J7" s="131" t="s">
        <v>56</v>
      </c>
      <c r="K7" s="132" t="s">
        <v>57</v>
      </c>
      <c r="L7" s="132" t="s">
        <v>58</v>
      </c>
      <c r="M7" s="132" t="s">
        <v>73</v>
      </c>
      <c r="N7" s="132" t="s">
        <v>59</v>
      </c>
      <c r="O7" s="449"/>
      <c r="P7" s="444"/>
    </row>
    <row r="8" spans="1:16" ht="15.75" thickBot="1">
      <c r="A8" s="134">
        <v>1</v>
      </c>
      <c r="B8" s="135">
        <v>2</v>
      </c>
      <c r="C8" s="136">
        <v>3</v>
      </c>
      <c r="D8" s="136">
        <v>4</v>
      </c>
      <c r="E8" s="136">
        <v>5</v>
      </c>
      <c r="F8" s="136">
        <v>6</v>
      </c>
      <c r="G8" s="136">
        <v>7</v>
      </c>
      <c r="H8" s="136">
        <v>8</v>
      </c>
      <c r="I8" s="136">
        <v>9</v>
      </c>
      <c r="J8" s="136">
        <v>10</v>
      </c>
      <c r="K8" s="136">
        <v>11</v>
      </c>
      <c r="L8" s="136">
        <v>12</v>
      </c>
      <c r="M8" s="136">
        <v>13</v>
      </c>
      <c r="N8" s="136">
        <v>14</v>
      </c>
      <c r="O8" s="136">
        <v>15</v>
      </c>
      <c r="P8" s="136">
        <v>16</v>
      </c>
    </row>
    <row r="9" spans="1:16" ht="69" customHeight="1" thickBot="1">
      <c r="A9" s="137">
        <v>1</v>
      </c>
      <c r="B9" s="57" t="s">
        <v>146</v>
      </c>
      <c r="C9" s="138"/>
      <c r="D9" s="139"/>
      <c r="E9" s="139"/>
      <c r="F9" s="139"/>
      <c r="G9" s="139"/>
      <c r="H9" s="140">
        <v>3</v>
      </c>
      <c r="I9" s="82">
        <f>[8]Форма_1!C30-SUM(C9:H9)</f>
        <v>0</v>
      </c>
      <c r="J9" s="141"/>
      <c r="K9" s="142"/>
      <c r="L9" s="142"/>
      <c r="M9" s="142"/>
      <c r="N9" s="142"/>
      <c r="O9" s="142"/>
      <c r="P9" s="143">
        <f>[8]Форма_1!C31-SUM(J9:O9)</f>
        <v>0</v>
      </c>
    </row>
    <row r="10" spans="1:16" ht="69" customHeight="1" thickBot="1">
      <c r="A10" s="144">
        <v>2</v>
      </c>
      <c r="B10" s="58" t="s">
        <v>147</v>
      </c>
      <c r="C10" s="145"/>
      <c r="D10" s="146"/>
      <c r="E10" s="146"/>
      <c r="F10" s="146"/>
      <c r="G10" s="146"/>
      <c r="H10" s="147">
        <v>0</v>
      </c>
      <c r="I10" s="78">
        <f>[8]Форма_1!C34-SUM(C10:H10)</f>
        <v>0</v>
      </c>
      <c r="J10" s="148"/>
      <c r="K10" s="149"/>
      <c r="L10" s="149"/>
      <c r="M10" s="149"/>
      <c r="N10" s="149"/>
      <c r="O10" s="149"/>
      <c r="P10" s="150">
        <f>[8]Форма_1!C35-SUM(J10:O10)</f>
        <v>0</v>
      </c>
    </row>
    <row r="11" spans="1:16" ht="69" customHeight="1" thickBot="1">
      <c r="A11" s="151">
        <v>3</v>
      </c>
      <c r="B11" s="59" t="s">
        <v>148</v>
      </c>
      <c r="C11" s="152"/>
      <c r="D11" s="153"/>
      <c r="E11" s="153"/>
      <c r="F11" s="153"/>
      <c r="G11" s="153"/>
      <c r="H11" s="154">
        <v>10</v>
      </c>
      <c r="I11" s="155">
        <f>[8]Форма_1!C50-SUM(C11:H11)</f>
        <v>0</v>
      </c>
      <c r="J11" s="156"/>
      <c r="K11" s="157"/>
      <c r="L11" s="157"/>
      <c r="M11" s="157"/>
      <c r="N11" s="157"/>
      <c r="O11" s="157">
        <v>2</v>
      </c>
      <c r="P11" s="158">
        <f>[8]Форма_1!C63-SUM(J11:O11)</f>
        <v>0</v>
      </c>
    </row>
    <row r="12" spans="1:16" ht="14.45" customHeight="1">
      <c r="A12" s="427" t="s">
        <v>71</v>
      </c>
      <c r="B12" s="428"/>
      <c r="C12" s="429"/>
      <c r="D12" s="429"/>
      <c r="E12" s="429"/>
      <c r="F12" s="429"/>
      <c r="G12" s="429"/>
      <c r="H12" s="430"/>
      <c r="I12" s="159"/>
      <c r="J12" s="429"/>
      <c r="K12" s="429"/>
      <c r="L12" s="429"/>
      <c r="M12" s="429"/>
      <c r="N12" s="429"/>
      <c r="O12" s="431"/>
      <c r="P12" s="84"/>
    </row>
    <row r="13" spans="1:16" ht="16.5" customHeight="1">
      <c r="A13" s="160" t="s">
        <v>9</v>
      </c>
      <c r="B13" s="161" t="s">
        <v>12</v>
      </c>
      <c r="C13" s="162"/>
      <c r="D13" s="163"/>
      <c r="E13" s="163"/>
      <c r="F13" s="163"/>
      <c r="G13" s="163"/>
      <c r="H13" s="164">
        <v>2</v>
      </c>
      <c r="I13" s="165">
        <f>[8]Форма_1!C52-SUM(C13:H13)</f>
        <v>0</v>
      </c>
      <c r="J13" s="162"/>
      <c r="K13" s="163"/>
      <c r="L13" s="163"/>
      <c r="M13" s="163"/>
      <c r="N13" s="163"/>
      <c r="O13" s="163"/>
      <c r="P13" s="86">
        <f>[8]Форма_1!C65-SUM(J13:O13)</f>
        <v>0</v>
      </c>
    </row>
    <row r="14" spans="1:16" ht="16.5" customHeight="1">
      <c r="A14" s="160" t="s">
        <v>60</v>
      </c>
      <c r="B14" s="161" t="s">
        <v>14</v>
      </c>
      <c r="C14" s="162"/>
      <c r="D14" s="163"/>
      <c r="E14" s="163"/>
      <c r="F14" s="163"/>
      <c r="G14" s="163"/>
      <c r="H14" s="164">
        <v>1</v>
      </c>
      <c r="I14" s="165">
        <f>[8]Форма_1!C53-SUM(C14:H14)</f>
        <v>0</v>
      </c>
      <c r="J14" s="162"/>
      <c r="K14" s="163"/>
      <c r="L14" s="163"/>
      <c r="M14" s="163"/>
      <c r="N14" s="163"/>
      <c r="O14" s="163"/>
      <c r="P14" s="86">
        <f>[8]Форма_1!C66-SUM(J14:O14)</f>
        <v>0</v>
      </c>
    </row>
    <row r="15" spans="1:16" ht="16.5" customHeight="1">
      <c r="A15" s="160" t="s">
        <v>61</v>
      </c>
      <c r="B15" s="161" t="s">
        <v>16</v>
      </c>
      <c r="C15" s="162">
        <v>1</v>
      </c>
      <c r="D15" s="163"/>
      <c r="E15" s="163"/>
      <c r="F15" s="163"/>
      <c r="G15" s="163"/>
      <c r="H15" s="164"/>
      <c r="I15" s="165">
        <f>[8]Форма_1!C54-SUM(C15:H15)</f>
        <v>0</v>
      </c>
      <c r="J15" s="162"/>
      <c r="K15" s="163"/>
      <c r="L15" s="163"/>
      <c r="M15" s="163"/>
      <c r="N15" s="163"/>
      <c r="O15" s="163"/>
      <c r="P15" s="86">
        <f>[8]Форма_1!C67-SUM(J15:O15)</f>
        <v>0</v>
      </c>
    </row>
    <row r="16" spans="1:16" ht="16.5" customHeight="1">
      <c r="A16" s="160" t="s">
        <v>62</v>
      </c>
      <c r="B16" s="161" t="s">
        <v>18</v>
      </c>
      <c r="C16" s="162"/>
      <c r="D16" s="163"/>
      <c r="E16" s="163"/>
      <c r="F16" s="163"/>
      <c r="G16" s="163"/>
      <c r="H16" s="164">
        <v>1</v>
      </c>
      <c r="I16" s="165">
        <f>[8]Форма_1!C55-SUM(C16:H16)</f>
        <v>0</v>
      </c>
      <c r="J16" s="162"/>
      <c r="K16" s="163"/>
      <c r="L16" s="163"/>
      <c r="M16" s="163"/>
      <c r="N16" s="163"/>
      <c r="O16" s="163"/>
      <c r="P16" s="86">
        <f>[8]Форма_1!C68-SUM(J16:O16)</f>
        <v>0</v>
      </c>
    </row>
    <row r="17" spans="1:16" ht="16.5" customHeight="1">
      <c r="A17" s="160" t="s">
        <v>63</v>
      </c>
      <c r="B17" s="161" t="s">
        <v>20</v>
      </c>
      <c r="C17" s="162"/>
      <c r="D17" s="163"/>
      <c r="E17" s="163"/>
      <c r="F17" s="163"/>
      <c r="G17" s="163"/>
      <c r="H17" s="164">
        <v>1</v>
      </c>
      <c r="I17" s="165">
        <f>[8]Форма_1!C56-SUM(C17:H17)</f>
        <v>0</v>
      </c>
      <c r="J17" s="162"/>
      <c r="K17" s="163"/>
      <c r="L17" s="163"/>
      <c r="M17" s="163"/>
      <c r="N17" s="163"/>
      <c r="O17" s="163"/>
      <c r="P17" s="86">
        <f>[8]Форма_1!C69-SUM(J17:O17)</f>
        <v>0</v>
      </c>
    </row>
    <row r="18" spans="1:16" ht="16.5" customHeight="1">
      <c r="A18" s="160" t="s">
        <v>64</v>
      </c>
      <c r="B18" s="161" t="s">
        <v>22</v>
      </c>
      <c r="C18" s="162"/>
      <c r="D18" s="163"/>
      <c r="E18" s="163"/>
      <c r="F18" s="163"/>
      <c r="G18" s="163"/>
      <c r="H18" s="164"/>
      <c r="I18" s="165">
        <f>[8]Форма_1!C57-SUM(C18:H18)</f>
        <v>0</v>
      </c>
      <c r="J18" s="162"/>
      <c r="K18" s="163"/>
      <c r="L18" s="163"/>
      <c r="M18" s="163"/>
      <c r="N18" s="163"/>
      <c r="O18" s="163">
        <v>1</v>
      </c>
      <c r="P18" s="86">
        <f>[8]Форма_1!C70-SUM(J18:O18)</f>
        <v>0</v>
      </c>
    </row>
    <row r="19" spans="1:16" ht="16.5" customHeight="1">
      <c r="A19" s="160" t="s">
        <v>65</v>
      </c>
      <c r="B19" s="161" t="s">
        <v>24</v>
      </c>
      <c r="C19" s="162"/>
      <c r="D19" s="163"/>
      <c r="E19" s="163"/>
      <c r="F19" s="163"/>
      <c r="G19" s="163"/>
      <c r="H19" s="164">
        <v>1</v>
      </c>
      <c r="I19" s="165">
        <f>[8]Форма_1!C58-SUM(C19:H19)</f>
        <v>0</v>
      </c>
      <c r="J19" s="162"/>
      <c r="K19" s="163"/>
      <c r="L19" s="163"/>
      <c r="M19" s="163"/>
      <c r="N19" s="163"/>
      <c r="O19" s="163"/>
      <c r="P19" s="86">
        <f>[8]Форма_1!C71-SUM(J19:O19)</f>
        <v>0</v>
      </c>
    </row>
    <row r="20" spans="1:16" ht="16.5" customHeight="1">
      <c r="A20" s="160" t="s">
        <v>66</v>
      </c>
      <c r="B20" s="161" t="s">
        <v>26</v>
      </c>
      <c r="C20" s="162"/>
      <c r="D20" s="163"/>
      <c r="E20" s="163"/>
      <c r="F20" s="163"/>
      <c r="G20" s="163"/>
      <c r="H20" s="164"/>
      <c r="I20" s="165">
        <f>[8]Форма_1!C59-SUM(C20:H20)</f>
        <v>0</v>
      </c>
      <c r="J20" s="162"/>
      <c r="K20" s="163"/>
      <c r="L20" s="163"/>
      <c r="M20" s="163"/>
      <c r="N20" s="163"/>
      <c r="O20" s="163">
        <v>1</v>
      </c>
      <c r="P20" s="86">
        <f>[8]Форма_1!C72-SUM(J20:O20)</f>
        <v>0</v>
      </c>
    </row>
    <row r="21" spans="1:16" ht="16.5" customHeight="1">
      <c r="A21" s="160" t="s">
        <v>67</v>
      </c>
      <c r="B21" s="161" t="s">
        <v>28</v>
      </c>
      <c r="C21" s="162"/>
      <c r="D21" s="163"/>
      <c r="E21" s="163"/>
      <c r="F21" s="163"/>
      <c r="G21" s="163"/>
      <c r="H21" s="164">
        <v>1</v>
      </c>
      <c r="I21" s="165">
        <f>[8]Форма_1!C60-SUM(C21:H21)</f>
        <v>0</v>
      </c>
      <c r="J21" s="162"/>
      <c r="K21" s="163"/>
      <c r="L21" s="163"/>
      <c r="M21" s="163"/>
      <c r="N21" s="163"/>
      <c r="O21" s="163"/>
      <c r="P21" s="86">
        <f>[8]Форма_1!C73-SUM(J21:O21)</f>
        <v>0</v>
      </c>
    </row>
    <row r="22" spans="1:16" ht="16.5" customHeight="1">
      <c r="A22" s="160" t="s">
        <v>68</v>
      </c>
      <c r="B22" s="161" t="s">
        <v>30</v>
      </c>
      <c r="C22" s="162"/>
      <c r="D22" s="163"/>
      <c r="E22" s="163"/>
      <c r="F22" s="163"/>
      <c r="G22" s="163"/>
      <c r="H22" s="164">
        <v>1</v>
      </c>
      <c r="I22" s="165">
        <f>[8]Форма_1!C61-SUM(C22:H22)</f>
        <v>0</v>
      </c>
      <c r="J22" s="162"/>
      <c r="K22" s="163"/>
      <c r="L22" s="163"/>
      <c r="M22" s="163"/>
      <c r="N22" s="163"/>
      <c r="O22" s="163"/>
      <c r="P22" s="86">
        <f>[8]Форма_1!C74-SUM(J22:O22)</f>
        <v>0</v>
      </c>
    </row>
    <row r="23" spans="1:16" ht="16.5" customHeight="1" thickBot="1">
      <c r="A23" s="166" t="s">
        <v>69</v>
      </c>
      <c r="B23" s="167" t="s">
        <v>32</v>
      </c>
      <c r="C23" s="168"/>
      <c r="D23" s="169"/>
      <c r="E23" s="169"/>
      <c r="F23" s="169"/>
      <c r="G23" s="169"/>
      <c r="H23" s="170">
        <v>1</v>
      </c>
      <c r="I23" s="171">
        <f>[8]Форма_1!C62-SUM(C23:H23)</f>
        <v>0</v>
      </c>
      <c r="J23" s="168"/>
      <c r="K23" s="169"/>
      <c r="L23" s="169"/>
      <c r="M23" s="169"/>
      <c r="N23" s="169"/>
      <c r="O23" s="169"/>
      <c r="P23" s="172">
        <f>[8]Форма_1!C75-SUM(J23:O23)</f>
        <v>0</v>
      </c>
    </row>
    <row r="24" spans="1:16" ht="90.75" thickBot="1">
      <c r="A24" s="144" t="s">
        <v>70</v>
      </c>
      <c r="B24" s="58" t="s">
        <v>72</v>
      </c>
      <c r="C24" s="145"/>
      <c r="D24" s="146"/>
      <c r="E24" s="146"/>
      <c r="F24" s="146"/>
      <c r="G24" s="146"/>
      <c r="H24" s="147">
        <v>1</v>
      </c>
      <c r="I24" s="78">
        <f>[8]Форма_1!C78-SUM(C24:H24)</f>
        <v>0</v>
      </c>
      <c r="J24" s="145"/>
      <c r="K24" s="146"/>
      <c r="L24" s="146"/>
      <c r="M24" s="146"/>
      <c r="N24" s="146"/>
      <c r="O24" s="146">
        <v>1</v>
      </c>
      <c r="P24" s="150">
        <f>[8]Форма_1!C79-SUM(J24:O24)</f>
        <v>0</v>
      </c>
    </row>
  </sheetData>
  <sheetProtection sheet="1" selectLockedCells="1"/>
  <mergeCells count="14">
    <mergeCell ref="P5:P7"/>
    <mergeCell ref="C6:G6"/>
    <mergeCell ref="H6:H7"/>
    <mergeCell ref="J6:N6"/>
    <mergeCell ref="O6:O7"/>
    <mergeCell ref="A12:B12"/>
    <mergeCell ref="C12:H12"/>
    <mergeCell ref="J12:O12"/>
    <mergeCell ref="A2:C2"/>
    <mergeCell ref="A5:A7"/>
    <mergeCell ref="B5:B7"/>
    <mergeCell ref="C5:H5"/>
    <mergeCell ref="I5:I7"/>
    <mergeCell ref="J5:O5"/>
  </mergeCells>
  <conditionalFormatting sqref="I9:I24">
    <cfRule type="cellIs" dxfId="27" priority="3" operator="greaterThan">
      <formula>0</formula>
    </cfRule>
    <cfRule type="cellIs" dxfId="26" priority="4" operator="lessThan">
      <formula>0</formula>
    </cfRule>
  </conditionalFormatting>
  <conditionalFormatting sqref="P9:P24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P24"/>
  <sheetViews>
    <sheetView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E10" sqref="E10"/>
    </sheetView>
  </sheetViews>
  <sheetFormatPr defaultColWidth="8.7109375" defaultRowHeight="15"/>
  <cols>
    <col min="1" max="1" width="4.85546875" style="5" customWidth="1"/>
    <col min="2" max="2" width="39.140625" style="6" customWidth="1"/>
    <col min="3" max="3" width="10.140625" style="6" customWidth="1"/>
    <col min="4" max="4" width="7.42578125" style="6" customWidth="1"/>
    <col min="5" max="5" width="10" style="6" customWidth="1"/>
    <col min="6" max="6" width="7.140625" style="6" customWidth="1"/>
    <col min="7" max="7" width="10.42578125" style="6" customWidth="1"/>
    <col min="8" max="8" width="8" style="6" customWidth="1"/>
    <col min="9" max="9" width="6.42578125" style="6" customWidth="1"/>
    <col min="10" max="10" width="10.5703125" style="6" customWidth="1"/>
    <col min="11" max="11" width="8.7109375" style="6"/>
    <col min="12" max="12" width="9.85546875" style="6" customWidth="1"/>
    <col min="13" max="15" width="8.7109375" style="6"/>
    <col min="16" max="16" width="6.85546875" style="6" customWidth="1"/>
    <col min="17" max="16384" width="8.7109375" style="6"/>
  </cols>
  <sheetData>
    <row r="1" spans="1:16" ht="18.75">
      <c r="A1" s="129" t="s">
        <v>151</v>
      </c>
      <c r="B1" s="2"/>
      <c r="C1" s="2"/>
      <c r="D1" s="130"/>
      <c r="E1" s="130"/>
      <c r="F1" s="130"/>
    </row>
    <row r="2" spans="1:16">
      <c r="A2" s="432" t="str">
        <f>[9]Форма_1!A2</f>
        <v>МБОУ Первомайская СОШ</v>
      </c>
      <c r="B2" s="432"/>
      <c r="C2" s="432"/>
    </row>
    <row r="3" spans="1:16">
      <c r="A3" s="6"/>
    </row>
    <row r="4" spans="1:16" ht="15.75" thickBot="1">
      <c r="A4" s="6"/>
    </row>
    <row r="5" spans="1:16" ht="41.1" customHeight="1">
      <c r="A5" s="433" t="s">
        <v>53</v>
      </c>
      <c r="B5" s="436" t="s">
        <v>1</v>
      </c>
      <c r="C5" s="421" t="s">
        <v>144</v>
      </c>
      <c r="D5" s="422"/>
      <c r="E5" s="422"/>
      <c r="F5" s="422"/>
      <c r="G5" s="422"/>
      <c r="H5" s="423"/>
      <c r="I5" s="439" t="s">
        <v>52</v>
      </c>
      <c r="J5" s="421" t="s">
        <v>145</v>
      </c>
      <c r="K5" s="422"/>
      <c r="L5" s="422"/>
      <c r="M5" s="422"/>
      <c r="N5" s="422"/>
      <c r="O5" s="422"/>
      <c r="P5" s="442" t="s">
        <v>52</v>
      </c>
    </row>
    <row r="6" spans="1:16">
      <c r="A6" s="434"/>
      <c r="B6" s="437"/>
      <c r="C6" s="445" t="s">
        <v>54</v>
      </c>
      <c r="D6" s="446"/>
      <c r="E6" s="446"/>
      <c r="F6" s="446"/>
      <c r="G6" s="446"/>
      <c r="H6" s="447" t="s">
        <v>55</v>
      </c>
      <c r="I6" s="440"/>
      <c r="J6" s="445" t="s">
        <v>54</v>
      </c>
      <c r="K6" s="446"/>
      <c r="L6" s="446"/>
      <c r="M6" s="446"/>
      <c r="N6" s="446"/>
      <c r="O6" s="446" t="s">
        <v>55</v>
      </c>
      <c r="P6" s="443"/>
    </row>
    <row r="7" spans="1:16" ht="39" thickBot="1">
      <c r="A7" s="435"/>
      <c r="B7" s="438"/>
      <c r="C7" s="131" t="s">
        <v>56</v>
      </c>
      <c r="D7" s="132" t="s">
        <v>57</v>
      </c>
      <c r="E7" s="132" t="s">
        <v>58</v>
      </c>
      <c r="F7" s="132" t="s">
        <v>73</v>
      </c>
      <c r="G7" s="132" t="s">
        <v>59</v>
      </c>
      <c r="H7" s="448"/>
      <c r="I7" s="441"/>
      <c r="J7" s="131" t="s">
        <v>56</v>
      </c>
      <c r="K7" s="132" t="s">
        <v>57</v>
      </c>
      <c r="L7" s="132" t="s">
        <v>58</v>
      </c>
      <c r="M7" s="132" t="s">
        <v>73</v>
      </c>
      <c r="N7" s="132" t="s">
        <v>59</v>
      </c>
      <c r="O7" s="449"/>
      <c r="P7" s="444"/>
    </row>
    <row r="8" spans="1:16" ht="15.75" thickBot="1">
      <c r="A8" s="134">
        <v>1</v>
      </c>
      <c r="B8" s="135">
        <v>2</v>
      </c>
      <c r="C8" s="136">
        <v>3</v>
      </c>
      <c r="D8" s="136">
        <v>4</v>
      </c>
      <c r="E8" s="136">
        <v>5</v>
      </c>
      <c r="F8" s="136">
        <v>6</v>
      </c>
      <c r="G8" s="136">
        <v>7</v>
      </c>
      <c r="H8" s="136">
        <v>8</v>
      </c>
      <c r="I8" s="136">
        <v>9</v>
      </c>
      <c r="J8" s="136">
        <v>10</v>
      </c>
      <c r="K8" s="136">
        <v>11</v>
      </c>
      <c r="L8" s="136">
        <v>12</v>
      </c>
      <c r="M8" s="136">
        <v>13</v>
      </c>
      <c r="N8" s="136">
        <v>14</v>
      </c>
      <c r="O8" s="136">
        <v>15</v>
      </c>
      <c r="P8" s="136">
        <v>16</v>
      </c>
    </row>
    <row r="9" spans="1:16" ht="69" customHeight="1" thickBot="1">
      <c r="A9" s="137">
        <v>1</v>
      </c>
      <c r="B9" s="57" t="s">
        <v>146</v>
      </c>
      <c r="C9" s="138">
        <v>4</v>
      </c>
      <c r="D9" s="139"/>
      <c r="E9" s="139"/>
      <c r="F9" s="139"/>
      <c r="G9" s="139"/>
      <c r="H9" s="140"/>
      <c r="I9" s="82">
        <f>[9]Форма_1!C30-SUM(C9:H9)</f>
        <v>0</v>
      </c>
      <c r="J9" s="141"/>
      <c r="K9" s="142"/>
      <c r="L9" s="142"/>
      <c r="M9" s="142"/>
      <c r="N9" s="142"/>
      <c r="O9" s="142"/>
      <c r="P9" s="143">
        <f>[9]Форма_1!C31-SUM(J9:O9)</f>
        <v>0</v>
      </c>
    </row>
    <row r="10" spans="1:16" ht="69" customHeight="1" thickBot="1">
      <c r="A10" s="144">
        <v>2</v>
      </c>
      <c r="B10" s="58" t="s">
        <v>147</v>
      </c>
      <c r="C10" s="145">
        <v>13</v>
      </c>
      <c r="D10" s="146"/>
      <c r="E10" s="146"/>
      <c r="F10" s="146"/>
      <c r="G10" s="146"/>
      <c r="H10" s="147"/>
      <c r="I10" s="78">
        <f>[9]Форма_1!C34-SUM(C10:H10)</f>
        <v>0</v>
      </c>
      <c r="J10" s="148"/>
      <c r="K10" s="149"/>
      <c r="L10" s="149"/>
      <c r="M10" s="149"/>
      <c r="N10" s="149"/>
      <c r="O10" s="149"/>
      <c r="P10" s="150">
        <f>[9]Форма_1!C35-SUM(J10:O10)</f>
        <v>0</v>
      </c>
    </row>
    <row r="11" spans="1:16" ht="69" customHeight="1" thickBot="1">
      <c r="A11" s="151">
        <v>3</v>
      </c>
      <c r="B11" s="59" t="s">
        <v>148</v>
      </c>
      <c r="C11" s="152">
        <v>4</v>
      </c>
      <c r="D11" s="153"/>
      <c r="E11" s="153"/>
      <c r="F11" s="153"/>
      <c r="G11" s="153"/>
      <c r="H11" s="154">
        <v>4</v>
      </c>
      <c r="I11" s="155">
        <f>[9]Форма_1!C50-SUM(C11:H11)</f>
        <v>0</v>
      </c>
      <c r="J11" s="156"/>
      <c r="K11" s="157"/>
      <c r="L11" s="157"/>
      <c r="M11" s="157"/>
      <c r="N11" s="157"/>
      <c r="O11" s="157">
        <v>9</v>
      </c>
      <c r="P11" s="158">
        <f>[9]Форма_1!C63-SUM(J11:O11)</f>
        <v>0</v>
      </c>
    </row>
    <row r="12" spans="1:16" ht="14.45" customHeight="1">
      <c r="A12" s="427" t="s">
        <v>71</v>
      </c>
      <c r="B12" s="428"/>
      <c r="C12" s="429"/>
      <c r="D12" s="429"/>
      <c r="E12" s="429"/>
      <c r="F12" s="429"/>
      <c r="G12" s="429"/>
      <c r="H12" s="430"/>
      <c r="I12" s="159"/>
      <c r="J12" s="429"/>
      <c r="K12" s="429"/>
      <c r="L12" s="429"/>
      <c r="M12" s="429"/>
      <c r="N12" s="429"/>
      <c r="O12" s="431"/>
      <c r="P12" s="84"/>
    </row>
    <row r="13" spans="1:16" ht="16.5" customHeight="1">
      <c r="A13" s="160" t="s">
        <v>9</v>
      </c>
      <c r="B13" s="161" t="s">
        <v>12</v>
      </c>
      <c r="C13" s="162">
        <v>2</v>
      </c>
      <c r="D13" s="163"/>
      <c r="E13" s="163"/>
      <c r="F13" s="163"/>
      <c r="G13" s="163"/>
      <c r="H13" s="164"/>
      <c r="I13" s="165">
        <f>[9]Форма_1!C52-SUM(C13:H13)</f>
        <v>0</v>
      </c>
      <c r="J13" s="162"/>
      <c r="K13" s="163"/>
      <c r="L13" s="163"/>
      <c r="M13" s="163"/>
      <c r="N13" s="163"/>
      <c r="O13" s="163">
        <v>2</v>
      </c>
      <c r="P13" s="86">
        <f>[9]Форма_1!C65-SUM(J13:O13)</f>
        <v>0</v>
      </c>
    </row>
    <row r="14" spans="1:16" ht="16.5" customHeight="1">
      <c r="A14" s="160" t="s">
        <v>60</v>
      </c>
      <c r="B14" s="161" t="s">
        <v>14</v>
      </c>
      <c r="C14" s="162"/>
      <c r="D14" s="163"/>
      <c r="E14" s="163"/>
      <c r="F14" s="163"/>
      <c r="G14" s="163"/>
      <c r="H14" s="164"/>
      <c r="I14" s="165">
        <f>[9]Форма_1!C53-SUM(C14:H14)</f>
        <v>0</v>
      </c>
      <c r="J14" s="162"/>
      <c r="K14" s="163"/>
      <c r="L14" s="163"/>
      <c r="M14" s="163"/>
      <c r="N14" s="163"/>
      <c r="O14" s="163"/>
      <c r="P14" s="86">
        <f>[9]Форма_1!C66-SUM(J14:O14)</f>
        <v>0</v>
      </c>
    </row>
    <row r="15" spans="1:16" ht="16.5" customHeight="1">
      <c r="A15" s="160" t="s">
        <v>61</v>
      </c>
      <c r="B15" s="161" t="s">
        <v>16</v>
      </c>
      <c r="C15" s="162"/>
      <c r="D15" s="163"/>
      <c r="E15" s="163"/>
      <c r="F15" s="163"/>
      <c r="G15" s="163"/>
      <c r="H15" s="164"/>
      <c r="I15" s="165">
        <f>[9]Форма_1!C54-SUM(C15:H15)</f>
        <v>0</v>
      </c>
      <c r="J15" s="162"/>
      <c r="K15" s="163"/>
      <c r="L15" s="163"/>
      <c r="M15" s="163"/>
      <c r="N15" s="163"/>
      <c r="O15" s="163">
        <v>2</v>
      </c>
      <c r="P15" s="86">
        <f>[9]Форма_1!C67-SUM(J15:O15)</f>
        <v>0</v>
      </c>
    </row>
    <row r="16" spans="1:16" ht="16.5" customHeight="1">
      <c r="A16" s="160" t="s">
        <v>62</v>
      </c>
      <c r="B16" s="161" t="s">
        <v>18</v>
      </c>
      <c r="C16" s="162">
        <v>1</v>
      </c>
      <c r="D16" s="163"/>
      <c r="E16" s="163"/>
      <c r="F16" s="163"/>
      <c r="G16" s="163"/>
      <c r="H16" s="164">
        <v>1</v>
      </c>
      <c r="I16" s="165">
        <f>[9]Форма_1!C55-SUM(C16:H16)</f>
        <v>0</v>
      </c>
      <c r="J16" s="162"/>
      <c r="K16" s="163"/>
      <c r="L16" s="163"/>
      <c r="M16" s="163"/>
      <c r="N16" s="163"/>
      <c r="O16" s="163">
        <v>1</v>
      </c>
      <c r="P16" s="86">
        <f>[9]Форма_1!C68-SUM(J16:O16)</f>
        <v>0</v>
      </c>
    </row>
    <row r="17" spans="1:16" ht="16.5" customHeight="1">
      <c r="A17" s="160" t="s">
        <v>63</v>
      </c>
      <c r="B17" s="161" t="s">
        <v>20</v>
      </c>
      <c r="C17" s="162"/>
      <c r="D17" s="163"/>
      <c r="E17" s="163"/>
      <c r="F17" s="163"/>
      <c r="G17" s="163"/>
      <c r="H17" s="164"/>
      <c r="I17" s="165">
        <f>[9]Форма_1!C56-SUM(C17:H17)</f>
        <v>0</v>
      </c>
      <c r="J17" s="162"/>
      <c r="K17" s="163"/>
      <c r="L17" s="163"/>
      <c r="M17" s="163"/>
      <c r="N17" s="163"/>
      <c r="O17" s="163">
        <v>1</v>
      </c>
      <c r="P17" s="86">
        <f>[9]Форма_1!C69-SUM(J17:O17)</f>
        <v>0</v>
      </c>
    </row>
    <row r="18" spans="1:16" ht="16.5" customHeight="1">
      <c r="A18" s="160" t="s">
        <v>64</v>
      </c>
      <c r="B18" s="161" t="s">
        <v>22</v>
      </c>
      <c r="C18" s="162"/>
      <c r="D18" s="163"/>
      <c r="E18" s="163"/>
      <c r="F18" s="163"/>
      <c r="G18" s="163"/>
      <c r="H18" s="164"/>
      <c r="I18" s="165">
        <f>[9]Форма_1!C57-SUM(C18:H18)</f>
        <v>0</v>
      </c>
      <c r="J18" s="162"/>
      <c r="K18" s="163"/>
      <c r="L18" s="163"/>
      <c r="M18" s="163"/>
      <c r="N18" s="163"/>
      <c r="O18" s="163">
        <v>1</v>
      </c>
      <c r="P18" s="86">
        <f>[9]Форма_1!C70-SUM(J18:O18)</f>
        <v>0</v>
      </c>
    </row>
    <row r="19" spans="1:16" ht="16.5" customHeight="1">
      <c r="A19" s="160" t="s">
        <v>65</v>
      </c>
      <c r="B19" s="161" t="s">
        <v>24</v>
      </c>
      <c r="C19" s="162">
        <v>1</v>
      </c>
      <c r="D19" s="163"/>
      <c r="E19" s="163"/>
      <c r="F19" s="163"/>
      <c r="G19" s="163"/>
      <c r="H19" s="164"/>
      <c r="I19" s="165">
        <f>[9]Форма_1!C58-SUM(C19:H19)</f>
        <v>0</v>
      </c>
      <c r="J19" s="162"/>
      <c r="K19" s="163"/>
      <c r="L19" s="163"/>
      <c r="M19" s="163"/>
      <c r="N19" s="163"/>
      <c r="O19" s="163"/>
      <c r="P19" s="86">
        <f>[9]Форма_1!C71-SUM(J19:O19)</f>
        <v>0</v>
      </c>
    </row>
    <row r="20" spans="1:16" ht="16.5" customHeight="1">
      <c r="A20" s="160" t="s">
        <v>66</v>
      </c>
      <c r="B20" s="161" t="s">
        <v>26</v>
      </c>
      <c r="C20" s="162"/>
      <c r="D20" s="163"/>
      <c r="E20" s="163"/>
      <c r="F20" s="163"/>
      <c r="G20" s="163"/>
      <c r="H20" s="164">
        <v>1</v>
      </c>
      <c r="I20" s="165">
        <f>[9]Форма_1!C59-SUM(C20:H20)</f>
        <v>0</v>
      </c>
      <c r="J20" s="162"/>
      <c r="K20" s="163"/>
      <c r="L20" s="163"/>
      <c r="M20" s="163"/>
      <c r="N20" s="163"/>
      <c r="O20" s="163"/>
      <c r="P20" s="86">
        <f>[9]Форма_1!C72-SUM(J20:O20)</f>
        <v>0</v>
      </c>
    </row>
    <row r="21" spans="1:16" ht="16.5" customHeight="1">
      <c r="A21" s="160" t="s">
        <v>67</v>
      </c>
      <c r="B21" s="161" t="s">
        <v>28</v>
      </c>
      <c r="C21" s="162"/>
      <c r="D21" s="163"/>
      <c r="E21" s="163"/>
      <c r="F21" s="163"/>
      <c r="G21" s="163"/>
      <c r="H21" s="164">
        <v>1</v>
      </c>
      <c r="I21" s="165">
        <f>[9]Форма_1!C60-SUM(C21:H21)</f>
        <v>0</v>
      </c>
      <c r="J21" s="162"/>
      <c r="K21" s="163"/>
      <c r="L21" s="163"/>
      <c r="M21" s="163"/>
      <c r="N21" s="163"/>
      <c r="O21" s="163"/>
      <c r="P21" s="86">
        <f>[9]Форма_1!C73-SUM(J21:O21)</f>
        <v>0</v>
      </c>
    </row>
    <row r="22" spans="1:16" ht="16.5" customHeight="1">
      <c r="A22" s="160" t="s">
        <v>68</v>
      </c>
      <c r="B22" s="161" t="s">
        <v>30</v>
      </c>
      <c r="C22" s="162"/>
      <c r="D22" s="163"/>
      <c r="E22" s="163"/>
      <c r="F22" s="163"/>
      <c r="G22" s="163"/>
      <c r="H22" s="164">
        <v>1</v>
      </c>
      <c r="I22" s="165">
        <f>[9]Форма_1!C61-SUM(C22:H22)</f>
        <v>0</v>
      </c>
      <c r="J22" s="162"/>
      <c r="K22" s="163"/>
      <c r="L22" s="163"/>
      <c r="M22" s="163"/>
      <c r="N22" s="163"/>
      <c r="O22" s="163">
        <v>1</v>
      </c>
      <c r="P22" s="86">
        <f>[9]Форма_1!C74-SUM(J22:O22)</f>
        <v>0</v>
      </c>
    </row>
    <row r="23" spans="1:16" ht="16.5" customHeight="1" thickBot="1">
      <c r="A23" s="166" t="s">
        <v>69</v>
      </c>
      <c r="B23" s="167" t="s">
        <v>32</v>
      </c>
      <c r="C23" s="168"/>
      <c r="D23" s="169"/>
      <c r="E23" s="169"/>
      <c r="F23" s="169"/>
      <c r="G23" s="169"/>
      <c r="H23" s="170"/>
      <c r="I23" s="171">
        <f>[9]Форма_1!C62-SUM(C23:H23)</f>
        <v>0</v>
      </c>
      <c r="J23" s="168"/>
      <c r="K23" s="169"/>
      <c r="L23" s="169"/>
      <c r="M23" s="169"/>
      <c r="N23" s="169"/>
      <c r="O23" s="169">
        <v>1</v>
      </c>
      <c r="P23" s="172">
        <f>[9]Форма_1!C75-SUM(J23:O23)</f>
        <v>0</v>
      </c>
    </row>
    <row r="24" spans="1:16" ht="90.75" thickBot="1">
      <c r="A24" s="144" t="s">
        <v>70</v>
      </c>
      <c r="B24" s="58" t="s">
        <v>72</v>
      </c>
      <c r="C24" s="145">
        <v>2</v>
      </c>
      <c r="D24" s="146"/>
      <c r="E24" s="146"/>
      <c r="F24" s="146"/>
      <c r="G24" s="146"/>
      <c r="H24" s="147">
        <v>1</v>
      </c>
      <c r="I24" s="78">
        <f>[9]Форма_1!C78-SUM(C24:H24)</f>
        <v>0</v>
      </c>
      <c r="J24" s="145"/>
      <c r="K24" s="146"/>
      <c r="L24" s="146"/>
      <c r="M24" s="146"/>
      <c r="N24" s="146"/>
      <c r="O24" s="146">
        <v>2</v>
      </c>
      <c r="P24" s="150">
        <f>[9]Форма_1!C79-SUM(J24:O24)</f>
        <v>0</v>
      </c>
    </row>
  </sheetData>
  <sheetProtection sheet="1" selectLockedCells="1"/>
  <mergeCells count="14">
    <mergeCell ref="P5:P7"/>
    <mergeCell ref="C6:G6"/>
    <mergeCell ref="H6:H7"/>
    <mergeCell ref="J6:N6"/>
    <mergeCell ref="O6:O7"/>
    <mergeCell ref="A12:B12"/>
    <mergeCell ref="C12:H12"/>
    <mergeCell ref="J12:O12"/>
    <mergeCell ref="A2:C2"/>
    <mergeCell ref="A5:A7"/>
    <mergeCell ref="B5:B7"/>
    <mergeCell ref="C5:H5"/>
    <mergeCell ref="I5:I7"/>
    <mergeCell ref="J5:O5"/>
  </mergeCells>
  <conditionalFormatting sqref="I9:I24">
    <cfRule type="cellIs" dxfId="23" priority="3" operator="greaterThan">
      <formula>0</formula>
    </cfRule>
    <cfRule type="cellIs" dxfId="22" priority="4" operator="lessThan">
      <formula>0</formula>
    </cfRule>
  </conditionalFormatting>
  <conditionalFormatting sqref="P9:P24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P2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24" sqref="J24"/>
    </sheetView>
  </sheetViews>
  <sheetFormatPr defaultColWidth="8.7109375" defaultRowHeight="15"/>
  <cols>
    <col min="1" max="1" width="4.85546875" style="379" customWidth="1"/>
    <col min="2" max="2" width="39.140625" style="316" customWidth="1"/>
    <col min="3" max="3" width="10.140625" style="316" customWidth="1"/>
    <col min="4" max="4" width="7.42578125" style="316" customWidth="1"/>
    <col min="5" max="5" width="10" style="316" customWidth="1"/>
    <col min="6" max="6" width="7.140625" style="316" customWidth="1"/>
    <col min="7" max="7" width="10.42578125" style="316" customWidth="1"/>
    <col min="8" max="8" width="8" style="316" customWidth="1"/>
    <col min="9" max="9" width="6.42578125" style="316" customWidth="1"/>
    <col min="10" max="10" width="10.5703125" style="316" customWidth="1"/>
    <col min="11" max="11" width="8.7109375" style="316"/>
    <col min="12" max="12" width="9.85546875" style="316" customWidth="1"/>
    <col min="13" max="15" width="8.7109375" style="316"/>
    <col min="16" max="16" width="6.85546875" style="316" customWidth="1"/>
    <col min="17" max="16384" width="8.7109375" style="316"/>
  </cols>
  <sheetData>
    <row r="1" spans="1:16" ht="18.75">
      <c r="A1" s="331" t="s">
        <v>151</v>
      </c>
      <c r="B1" s="332"/>
      <c r="C1" s="332"/>
    </row>
    <row r="2" spans="1:16">
      <c r="A2" s="479" t="str">
        <f>[10]Форма_1!A2</f>
        <v>МАОУ Сергеевская СОШ</v>
      </c>
      <c r="B2" s="479"/>
      <c r="C2" s="479"/>
    </row>
    <row r="3" spans="1:16">
      <c r="A3" s="316"/>
    </row>
    <row r="4" spans="1:16" ht="15.75" thickBot="1">
      <c r="A4" s="316"/>
    </row>
    <row r="5" spans="1:16" ht="40.5" customHeight="1" thickBot="1">
      <c r="A5" s="480" t="s">
        <v>53</v>
      </c>
      <c r="B5" s="481" t="s">
        <v>1</v>
      </c>
      <c r="C5" s="482" t="s">
        <v>144</v>
      </c>
      <c r="D5" s="482"/>
      <c r="E5" s="482"/>
      <c r="F5" s="482"/>
      <c r="G5" s="482"/>
      <c r="H5" s="482"/>
      <c r="I5" s="483" t="s">
        <v>52</v>
      </c>
      <c r="J5" s="484" t="s">
        <v>145</v>
      </c>
      <c r="K5" s="484"/>
      <c r="L5" s="484"/>
      <c r="M5" s="484"/>
      <c r="N5" s="484"/>
      <c r="O5" s="484"/>
      <c r="P5" s="485" t="s">
        <v>52</v>
      </c>
    </row>
    <row r="6" spans="1:16" ht="15" customHeight="1" thickBot="1">
      <c r="A6" s="480"/>
      <c r="B6" s="481"/>
      <c r="C6" s="486" t="s">
        <v>54</v>
      </c>
      <c r="D6" s="486"/>
      <c r="E6" s="486"/>
      <c r="F6" s="486"/>
      <c r="G6" s="486"/>
      <c r="H6" s="487" t="s">
        <v>55</v>
      </c>
      <c r="I6" s="483"/>
      <c r="J6" s="486" t="s">
        <v>54</v>
      </c>
      <c r="K6" s="486"/>
      <c r="L6" s="486"/>
      <c r="M6" s="486"/>
      <c r="N6" s="486"/>
      <c r="O6" s="488" t="s">
        <v>55</v>
      </c>
      <c r="P6" s="485"/>
    </row>
    <row r="7" spans="1:16" ht="39" thickBot="1">
      <c r="A7" s="480"/>
      <c r="B7" s="481"/>
      <c r="C7" s="333" t="s">
        <v>56</v>
      </c>
      <c r="D7" s="334" t="s">
        <v>57</v>
      </c>
      <c r="E7" s="334" t="s">
        <v>58</v>
      </c>
      <c r="F7" s="334" t="s">
        <v>73</v>
      </c>
      <c r="G7" s="334" t="s">
        <v>59</v>
      </c>
      <c r="H7" s="487"/>
      <c r="I7" s="483"/>
      <c r="J7" s="333" t="s">
        <v>56</v>
      </c>
      <c r="K7" s="334" t="s">
        <v>57</v>
      </c>
      <c r="L7" s="334" t="s">
        <v>58</v>
      </c>
      <c r="M7" s="334" t="s">
        <v>73</v>
      </c>
      <c r="N7" s="334" t="s">
        <v>59</v>
      </c>
      <c r="O7" s="488"/>
      <c r="P7" s="485"/>
    </row>
    <row r="8" spans="1:16" ht="15.75" thickBot="1">
      <c r="A8" s="335">
        <v>1</v>
      </c>
      <c r="B8" s="336">
        <v>2</v>
      </c>
      <c r="C8" s="337">
        <v>3</v>
      </c>
      <c r="D8" s="337">
        <v>4</v>
      </c>
      <c r="E8" s="337">
        <v>5</v>
      </c>
      <c r="F8" s="337">
        <v>6</v>
      </c>
      <c r="G8" s="337">
        <v>7</v>
      </c>
      <c r="H8" s="337">
        <v>8</v>
      </c>
      <c r="I8" s="337">
        <v>9</v>
      </c>
      <c r="J8" s="337">
        <v>10</v>
      </c>
      <c r="K8" s="337">
        <v>11</v>
      </c>
      <c r="L8" s="337">
        <v>12</v>
      </c>
      <c r="M8" s="337">
        <v>13</v>
      </c>
      <c r="N8" s="337">
        <v>14</v>
      </c>
      <c r="O8" s="337">
        <v>15</v>
      </c>
      <c r="P8" s="337">
        <v>16</v>
      </c>
    </row>
    <row r="9" spans="1:16" ht="69" customHeight="1" thickBot="1">
      <c r="A9" s="338">
        <v>1</v>
      </c>
      <c r="B9" s="339" t="s">
        <v>146</v>
      </c>
      <c r="C9" s="340">
        <v>1</v>
      </c>
      <c r="D9" s="341"/>
      <c r="E9" s="341"/>
      <c r="F9" s="341"/>
      <c r="G9" s="341"/>
      <c r="H9" s="342"/>
      <c r="I9" s="295">
        <f>[10]Форма_1!C30-SUM(C9:H9)</f>
        <v>0</v>
      </c>
      <c r="J9" s="343"/>
      <c r="K9" s="344"/>
      <c r="L9" s="344"/>
      <c r="M9" s="344"/>
      <c r="N9" s="344"/>
      <c r="O9" s="344"/>
      <c r="P9" s="345">
        <f>[10]Форма_1!C31-SUM(J9:O9)</f>
        <v>0</v>
      </c>
    </row>
    <row r="10" spans="1:16" ht="69" customHeight="1" thickBot="1">
      <c r="A10" s="346">
        <v>2</v>
      </c>
      <c r="B10" s="347" t="s">
        <v>147</v>
      </c>
      <c r="C10" s="348">
        <v>1</v>
      </c>
      <c r="D10" s="349"/>
      <c r="E10" s="349"/>
      <c r="F10" s="349"/>
      <c r="G10" s="349"/>
      <c r="H10" s="350">
        <v>2</v>
      </c>
      <c r="I10" s="351">
        <f>[10]Форма_1!C34-SUM(C10:H10)</f>
        <v>0</v>
      </c>
      <c r="J10" s="352"/>
      <c r="K10" s="353"/>
      <c r="L10" s="353"/>
      <c r="M10" s="353"/>
      <c r="N10" s="353"/>
      <c r="O10" s="353"/>
      <c r="P10" s="354">
        <f>[10]Форма_1!C35-SUM(J10:O10)</f>
        <v>0</v>
      </c>
    </row>
    <row r="11" spans="1:16" ht="69" customHeight="1" thickBot="1">
      <c r="A11" s="355">
        <v>3</v>
      </c>
      <c r="B11" s="356" t="s">
        <v>148</v>
      </c>
      <c r="C11" s="357"/>
      <c r="D11" s="358"/>
      <c r="E11" s="358"/>
      <c r="F11" s="358"/>
      <c r="G11" s="358"/>
      <c r="H11" s="359">
        <v>9</v>
      </c>
      <c r="I11" s="360">
        <f>[10]Форма_1!C50-SUM(C11:H11)</f>
        <v>0</v>
      </c>
      <c r="J11" s="361"/>
      <c r="K11" s="362"/>
      <c r="L11" s="362"/>
      <c r="M11" s="362"/>
      <c r="N11" s="362"/>
      <c r="O11" s="362"/>
      <c r="P11" s="363">
        <f>[10]Форма_1!C63-SUM(J11:O11)</f>
        <v>0</v>
      </c>
    </row>
    <row r="12" spans="1:16" ht="14.25" customHeight="1">
      <c r="A12" s="476" t="s">
        <v>71</v>
      </c>
      <c r="B12" s="476"/>
      <c r="C12" s="477"/>
      <c r="D12" s="477"/>
      <c r="E12" s="477"/>
      <c r="F12" s="477"/>
      <c r="G12" s="477"/>
      <c r="H12" s="477"/>
      <c r="I12" s="364"/>
      <c r="J12" s="478"/>
      <c r="K12" s="478"/>
      <c r="L12" s="478"/>
      <c r="M12" s="478"/>
      <c r="N12" s="478"/>
      <c r="O12" s="478"/>
      <c r="P12" s="365"/>
    </row>
    <row r="13" spans="1:16" ht="16.5" customHeight="1">
      <c r="A13" s="366" t="s">
        <v>9</v>
      </c>
      <c r="B13" s="367" t="s">
        <v>12</v>
      </c>
      <c r="C13" s="368"/>
      <c r="D13" s="369"/>
      <c r="E13" s="369"/>
      <c r="F13" s="369"/>
      <c r="G13" s="369"/>
      <c r="H13" s="370">
        <v>1</v>
      </c>
      <c r="I13" s="371">
        <f>[10]Форма_1!C52-SUM(C13:H13)</f>
        <v>0</v>
      </c>
      <c r="J13" s="368"/>
      <c r="K13" s="369"/>
      <c r="L13" s="369"/>
      <c r="M13" s="369"/>
      <c r="N13" s="369"/>
      <c r="O13" s="369"/>
      <c r="P13" s="322">
        <f>[10]Форма_1!C65-SUM(J13:O13)</f>
        <v>0</v>
      </c>
    </row>
    <row r="14" spans="1:16" ht="16.5" customHeight="1">
      <c r="A14" s="366" t="s">
        <v>60</v>
      </c>
      <c r="B14" s="367" t="s">
        <v>14</v>
      </c>
      <c r="C14" s="368"/>
      <c r="D14" s="369"/>
      <c r="E14" s="369"/>
      <c r="F14" s="369"/>
      <c r="G14" s="369"/>
      <c r="H14" s="370">
        <v>0</v>
      </c>
      <c r="I14" s="371">
        <f>[10]Форма_1!C53-SUM(C14:H14)</f>
        <v>0</v>
      </c>
      <c r="J14" s="368"/>
      <c r="K14" s="369"/>
      <c r="L14" s="369"/>
      <c r="M14" s="369"/>
      <c r="N14" s="369"/>
      <c r="O14" s="369"/>
      <c r="P14" s="322">
        <f>[10]Форма_1!C66-SUM(J14:O14)</f>
        <v>0</v>
      </c>
    </row>
    <row r="15" spans="1:16" ht="16.5" customHeight="1">
      <c r="A15" s="366" t="s">
        <v>61</v>
      </c>
      <c r="B15" s="367" t="s">
        <v>16</v>
      </c>
      <c r="C15" s="368"/>
      <c r="D15" s="369"/>
      <c r="E15" s="369"/>
      <c r="F15" s="369"/>
      <c r="G15" s="369"/>
      <c r="H15" s="370">
        <v>1</v>
      </c>
      <c r="I15" s="371">
        <f>[10]Форма_1!C54-SUM(C15:H15)</f>
        <v>0</v>
      </c>
      <c r="J15" s="368"/>
      <c r="K15" s="369"/>
      <c r="L15" s="369"/>
      <c r="M15" s="369"/>
      <c r="N15" s="369"/>
      <c r="O15" s="369"/>
      <c r="P15" s="322">
        <f>[10]Форма_1!C67-SUM(J15:O15)</f>
        <v>0</v>
      </c>
    </row>
    <row r="16" spans="1:16" ht="16.5" customHeight="1">
      <c r="A16" s="366" t="s">
        <v>62</v>
      </c>
      <c r="B16" s="367" t="s">
        <v>18</v>
      </c>
      <c r="C16" s="368"/>
      <c r="D16" s="369"/>
      <c r="E16" s="369"/>
      <c r="F16" s="369"/>
      <c r="G16" s="369"/>
      <c r="H16" s="370">
        <v>1</v>
      </c>
      <c r="I16" s="371">
        <f>[10]Форма_1!C55-SUM(C16:H16)</f>
        <v>0</v>
      </c>
      <c r="J16" s="368"/>
      <c r="K16" s="369"/>
      <c r="L16" s="369"/>
      <c r="M16" s="369"/>
      <c r="N16" s="369"/>
      <c r="O16" s="369"/>
      <c r="P16" s="322">
        <f>[10]Форма_1!C68-SUM(J16:O16)</f>
        <v>0</v>
      </c>
    </row>
    <row r="17" spans="1:16" ht="16.5" customHeight="1">
      <c r="A17" s="366" t="s">
        <v>63</v>
      </c>
      <c r="B17" s="367" t="s">
        <v>20</v>
      </c>
      <c r="C17" s="368"/>
      <c r="D17" s="369"/>
      <c r="E17" s="369"/>
      <c r="F17" s="369"/>
      <c r="G17" s="369"/>
      <c r="H17" s="370">
        <v>1</v>
      </c>
      <c r="I17" s="371">
        <f>[10]Форма_1!C56-SUM(C17:H17)</f>
        <v>0</v>
      </c>
      <c r="J17" s="368"/>
      <c r="K17" s="369"/>
      <c r="L17" s="369"/>
      <c r="M17" s="369"/>
      <c r="N17" s="369"/>
      <c r="O17" s="369"/>
      <c r="P17" s="322">
        <f>[10]Форма_1!C69-SUM(J17:O17)</f>
        <v>0</v>
      </c>
    </row>
    <row r="18" spans="1:16" ht="16.5" customHeight="1">
      <c r="A18" s="366" t="s">
        <v>64</v>
      </c>
      <c r="B18" s="367" t="s">
        <v>22</v>
      </c>
      <c r="C18" s="368"/>
      <c r="D18" s="369"/>
      <c r="E18" s="369"/>
      <c r="F18" s="369"/>
      <c r="G18" s="369"/>
      <c r="H18" s="370">
        <v>1</v>
      </c>
      <c r="I18" s="371">
        <f>[10]Форма_1!C57-SUM(C18:H18)</f>
        <v>0</v>
      </c>
      <c r="J18" s="368"/>
      <c r="K18" s="369"/>
      <c r="L18" s="369"/>
      <c r="M18" s="369"/>
      <c r="N18" s="369"/>
      <c r="O18" s="369"/>
      <c r="P18" s="322">
        <f>[10]Форма_1!C70-SUM(J18:O18)</f>
        <v>0</v>
      </c>
    </row>
    <row r="19" spans="1:16" ht="16.5" customHeight="1">
      <c r="A19" s="366" t="s">
        <v>65</v>
      </c>
      <c r="B19" s="367" t="s">
        <v>24</v>
      </c>
      <c r="C19" s="368"/>
      <c r="D19" s="369"/>
      <c r="E19" s="369"/>
      <c r="F19" s="369"/>
      <c r="G19" s="369"/>
      <c r="H19" s="370">
        <v>0</v>
      </c>
      <c r="I19" s="371">
        <f>[10]Форма_1!C58-SUM(C19:H19)</f>
        <v>0</v>
      </c>
      <c r="J19" s="368"/>
      <c r="K19" s="369"/>
      <c r="L19" s="369"/>
      <c r="M19" s="369"/>
      <c r="N19" s="369"/>
      <c r="O19" s="369"/>
      <c r="P19" s="322">
        <f>[10]Форма_1!C71-SUM(J19:O19)</f>
        <v>0</v>
      </c>
    </row>
    <row r="20" spans="1:16" ht="16.5" customHeight="1">
      <c r="A20" s="366" t="s">
        <v>66</v>
      </c>
      <c r="B20" s="367" t="s">
        <v>26</v>
      </c>
      <c r="C20" s="368"/>
      <c r="D20" s="369"/>
      <c r="E20" s="369"/>
      <c r="F20" s="369"/>
      <c r="G20" s="369"/>
      <c r="H20" s="370">
        <v>1</v>
      </c>
      <c r="I20" s="371">
        <f>[10]Форма_1!C59-SUM(C20:H20)</f>
        <v>0</v>
      </c>
      <c r="J20" s="368"/>
      <c r="K20" s="369"/>
      <c r="L20" s="369"/>
      <c r="M20" s="369"/>
      <c r="N20" s="369"/>
      <c r="O20" s="369"/>
      <c r="P20" s="322">
        <f>[10]Форма_1!C72-SUM(J20:O20)</f>
        <v>0</v>
      </c>
    </row>
    <row r="21" spans="1:16" ht="16.5" customHeight="1">
      <c r="A21" s="366" t="s">
        <v>67</v>
      </c>
      <c r="B21" s="367" t="s">
        <v>28</v>
      </c>
      <c r="C21" s="368"/>
      <c r="D21" s="369"/>
      <c r="E21" s="369"/>
      <c r="F21" s="369"/>
      <c r="G21" s="369"/>
      <c r="H21" s="370">
        <v>1</v>
      </c>
      <c r="I21" s="371">
        <f>[10]Форма_1!C60-SUM(C21:H21)</f>
        <v>0</v>
      </c>
      <c r="J21" s="368"/>
      <c r="K21" s="369"/>
      <c r="L21" s="369"/>
      <c r="M21" s="369"/>
      <c r="N21" s="369"/>
      <c r="O21" s="369"/>
      <c r="P21" s="322">
        <f>[10]Форма_1!C73-SUM(J21:O21)</f>
        <v>0</v>
      </c>
    </row>
    <row r="22" spans="1:16" ht="16.5" customHeight="1">
      <c r="A22" s="366" t="s">
        <v>68</v>
      </c>
      <c r="B22" s="367" t="s">
        <v>30</v>
      </c>
      <c r="C22" s="368"/>
      <c r="D22" s="369"/>
      <c r="E22" s="369"/>
      <c r="F22" s="369"/>
      <c r="G22" s="369"/>
      <c r="H22" s="370">
        <v>1</v>
      </c>
      <c r="I22" s="371">
        <f>[10]Форма_1!C61-SUM(C22:H22)</f>
        <v>0</v>
      </c>
      <c r="J22" s="368"/>
      <c r="K22" s="369"/>
      <c r="L22" s="369"/>
      <c r="M22" s="369"/>
      <c r="N22" s="369"/>
      <c r="O22" s="369"/>
      <c r="P22" s="322">
        <f>[10]Форма_1!C74-SUM(J22:O22)</f>
        <v>0</v>
      </c>
    </row>
    <row r="23" spans="1:16" ht="16.5" customHeight="1" thickBot="1">
      <c r="A23" s="372" t="s">
        <v>69</v>
      </c>
      <c r="B23" s="373" t="s">
        <v>32</v>
      </c>
      <c r="C23" s="374"/>
      <c r="D23" s="375"/>
      <c r="E23" s="375"/>
      <c r="F23" s="375"/>
      <c r="G23" s="375"/>
      <c r="H23" s="376">
        <v>1</v>
      </c>
      <c r="I23" s="377">
        <f>[10]Форма_1!C62-SUM(C23:H23)</f>
        <v>0</v>
      </c>
      <c r="J23" s="374"/>
      <c r="K23" s="375"/>
      <c r="L23" s="375"/>
      <c r="M23" s="375"/>
      <c r="N23" s="375"/>
      <c r="O23" s="375"/>
      <c r="P23" s="378">
        <f>[10]Форма_1!C75-SUM(J23:O23)</f>
        <v>0</v>
      </c>
    </row>
    <row r="24" spans="1:16" ht="90.75" thickBot="1">
      <c r="A24" s="346" t="s">
        <v>70</v>
      </c>
      <c r="B24" s="347" t="s">
        <v>72</v>
      </c>
      <c r="C24" s="348"/>
      <c r="D24" s="349"/>
      <c r="E24" s="349"/>
      <c r="F24" s="349"/>
      <c r="G24" s="349"/>
      <c r="H24" s="350">
        <v>2</v>
      </c>
      <c r="I24" s="351">
        <f>[10]Форма_1!C78-SUM(C24:H24)</f>
        <v>0</v>
      </c>
      <c r="J24" s="348"/>
      <c r="K24" s="349"/>
      <c r="L24" s="349"/>
      <c r="M24" s="349"/>
      <c r="N24" s="349"/>
      <c r="O24" s="349"/>
      <c r="P24" s="354">
        <f>[10]Форма_1!C79-SUM(J24:O24)</f>
        <v>0</v>
      </c>
    </row>
  </sheetData>
  <sheetProtection sheet="1" selectLockedCells="1"/>
  <mergeCells count="14">
    <mergeCell ref="P5:P7"/>
    <mergeCell ref="C6:G6"/>
    <mergeCell ref="H6:H7"/>
    <mergeCell ref="J6:N6"/>
    <mergeCell ref="O6:O7"/>
    <mergeCell ref="A12:B12"/>
    <mergeCell ref="C12:H12"/>
    <mergeCell ref="J12:O12"/>
    <mergeCell ref="A2:C2"/>
    <mergeCell ref="A5:A7"/>
    <mergeCell ref="B5:B7"/>
    <mergeCell ref="C5:H5"/>
    <mergeCell ref="I5:I7"/>
    <mergeCell ref="J5:O5"/>
  </mergeCells>
  <conditionalFormatting sqref="I9:I24">
    <cfRule type="cellIs" dxfId="19" priority="3" operator="greaterThan">
      <formula>0</formula>
    </cfRule>
    <cfRule type="cellIs" dxfId="18" priority="4" operator="lessThan">
      <formula>0</formula>
    </cfRule>
  </conditionalFormatting>
  <conditionalFormatting sqref="P9:P24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pane xSplit="1" ySplit="5" topLeftCell="B12" activePane="bottomRight" state="frozen"/>
      <selection pane="topRight" activeCell="B1" sqref="B1"/>
      <selection pane="bottomLeft" activeCell="A2" sqref="A2"/>
      <selection pane="bottomRight" activeCell="C31" sqref="C31"/>
    </sheetView>
  </sheetViews>
  <sheetFormatPr defaultColWidth="9.140625" defaultRowHeight="15"/>
  <cols>
    <col min="1" max="1" width="7.5703125" style="126" customWidth="1"/>
    <col min="2" max="2" width="72.85546875" style="127" customWidth="1"/>
    <col min="3" max="3" width="9.140625" style="13"/>
    <col min="4" max="4" width="10.5703125" style="128" customWidth="1"/>
    <col min="5" max="5" width="10.7109375" style="128" customWidth="1"/>
    <col min="6" max="6" width="47.28515625" style="6" customWidth="1"/>
    <col min="7" max="16384" width="9.140625" style="6"/>
  </cols>
  <sheetData>
    <row r="1" spans="1:6" s="106" customFormat="1" ht="18.75">
      <c r="A1" s="104" t="s">
        <v>151</v>
      </c>
      <c r="B1" s="105"/>
      <c r="D1" s="107"/>
      <c r="E1" s="107"/>
    </row>
    <row r="2" spans="1:6" s="106" customFormat="1">
      <c r="A2" s="389" t="s">
        <v>152</v>
      </c>
      <c r="B2" s="389"/>
      <c r="C2" s="389"/>
      <c r="D2" s="107"/>
      <c r="E2" s="107"/>
    </row>
    <row r="3" spans="1:6" s="106" customFormat="1">
      <c r="A3" s="108"/>
      <c r="B3" s="109"/>
      <c r="D3" s="107"/>
      <c r="E3" s="107"/>
    </row>
    <row r="4" spans="1:6" s="106" customFormat="1" ht="15.75" thickBot="1">
      <c r="A4" s="108"/>
      <c r="B4" s="109"/>
      <c r="D4" s="107"/>
      <c r="E4" s="107"/>
    </row>
    <row r="5" spans="1:6" s="116" customFormat="1" ht="29.25" thickBot="1">
      <c r="A5" s="110" t="s">
        <v>0</v>
      </c>
      <c r="B5" s="111" t="s">
        <v>1</v>
      </c>
      <c r="C5" s="112" t="s">
        <v>2</v>
      </c>
      <c r="D5" s="113" t="s">
        <v>74</v>
      </c>
      <c r="E5" s="114" t="s">
        <v>75</v>
      </c>
      <c r="F5" s="115" t="s">
        <v>76</v>
      </c>
    </row>
    <row r="6" spans="1:6" s="4" customFormat="1" ht="21" customHeight="1" thickBot="1">
      <c r="A6" s="386" t="s">
        <v>88</v>
      </c>
      <c r="B6" s="387"/>
      <c r="C6" s="388"/>
      <c r="D6" s="79"/>
      <c r="E6" s="79"/>
      <c r="F6" s="91"/>
    </row>
    <row r="7" spans="1:6" s="4" customFormat="1" ht="27.75" thickBot="1">
      <c r="A7" s="46">
        <v>1</v>
      </c>
      <c r="B7" s="47" t="s">
        <v>153</v>
      </c>
      <c r="C7" s="48">
        <v>1</v>
      </c>
      <c r="D7" s="82">
        <f>C7-(C9+C8)</f>
        <v>0</v>
      </c>
      <c r="E7" s="79"/>
      <c r="F7" s="92"/>
    </row>
    <row r="8" spans="1:6" s="4" customFormat="1" ht="30.75" thickBot="1">
      <c r="A8" s="74" t="s">
        <v>90</v>
      </c>
      <c r="B8" s="10" t="s">
        <v>154</v>
      </c>
      <c r="C8" s="48">
        <v>1</v>
      </c>
      <c r="D8" s="79"/>
      <c r="E8" s="80">
        <f>$C$7-C8</f>
        <v>0</v>
      </c>
      <c r="F8" s="92"/>
    </row>
    <row r="9" spans="1:6" s="4" customFormat="1" ht="54" customHeight="1" thickBot="1">
      <c r="A9" s="74" t="s">
        <v>92</v>
      </c>
      <c r="B9" s="10" t="s">
        <v>155</v>
      </c>
      <c r="C9" s="48">
        <v>0</v>
      </c>
      <c r="D9" s="80">
        <f>C9-(C11+C12+C10)</f>
        <v>0</v>
      </c>
      <c r="E9" s="80">
        <f>$C$7-C9</f>
        <v>1</v>
      </c>
      <c r="F9" s="92"/>
    </row>
    <row r="10" spans="1:6" s="4" customFormat="1" ht="33.75" customHeight="1" thickBot="1">
      <c r="A10" s="49" t="s">
        <v>94</v>
      </c>
      <c r="B10" s="50" t="s">
        <v>156</v>
      </c>
      <c r="C10" s="48">
        <v>0</v>
      </c>
      <c r="D10" s="79"/>
      <c r="E10" s="101">
        <f>$C$9-C10</f>
        <v>0</v>
      </c>
      <c r="F10" s="92"/>
    </row>
    <row r="11" spans="1:6" s="4" customFormat="1" ht="83.25" customHeight="1" thickBot="1">
      <c r="A11" s="51" t="s">
        <v>96</v>
      </c>
      <c r="B11" s="52" t="s">
        <v>157</v>
      </c>
      <c r="C11" s="48">
        <v>0</v>
      </c>
      <c r="D11" s="79"/>
      <c r="E11" s="101">
        <f>$C$9-C11</f>
        <v>0</v>
      </c>
      <c r="F11" s="92"/>
    </row>
    <row r="12" spans="1:6" s="4" customFormat="1" ht="66.75" customHeight="1" thickBot="1">
      <c r="A12" s="53" t="s">
        <v>98</v>
      </c>
      <c r="B12" s="50" t="s">
        <v>158</v>
      </c>
      <c r="C12" s="48">
        <v>0</v>
      </c>
      <c r="D12" s="79"/>
      <c r="E12" s="101">
        <f>$C$9-C12</f>
        <v>0</v>
      </c>
      <c r="F12" s="93"/>
    </row>
    <row r="13" spans="1:6" s="4" customFormat="1" ht="30.75" thickBot="1">
      <c r="A13" s="74" t="s">
        <v>100</v>
      </c>
      <c r="B13" s="10" t="s">
        <v>159</v>
      </c>
      <c r="C13" s="48">
        <v>1</v>
      </c>
      <c r="D13" s="79"/>
      <c r="E13" s="80">
        <f>$C$7-C13</f>
        <v>0</v>
      </c>
      <c r="F13" s="92"/>
    </row>
    <row r="14" spans="1:6" s="4" customFormat="1" ht="30.75" thickBot="1">
      <c r="A14" s="74" t="s">
        <v>102</v>
      </c>
      <c r="B14" s="10" t="s">
        <v>160</v>
      </c>
      <c r="C14" s="48">
        <v>1</v>
      </c>
      <c r="D14" s="79"/>
      <c r="E14" s="80">
        <f>$C$7-C14</f>
        <v>0</v>
      </c>
      <c r="F14" s="92"/>
    </row>
    <row r="15" spans="1:6" s="4" customFormat="1" ht="30.75" thickBot="1">
      <c r="A15" s="74" t="s">
        <v>104</v>
      </c>
      <c r="B15" s="10" t="s">
        <v>161</v>
      </c>
      <c r="C15" s="48">
        <v>1</v>
      </c>
      <c r="D15" s="79"/>
      <c r="E15" s="80">
        <f>$C$7-C15</f>
        <v>0</v>
      </c>
      <c r="F15" s="92"/>
    </row>
    <row r="16" spans="1:6" s="4" customFormat="1" ht="41.25" thickBot="1">
      <c r="A16" s="46" t="s">
        <v>106</v>
      </c>
      <c r="B16" s="54" t="s">
        <v>162</v>
      </c>
      <c r="C16" s="48">
        <v>1</v>
      </c>
      <c r="D16" s="82">
        <f>C16-(C18+C17)</f>
        <v>0</v>
      </c>
      <c r="E16" s="79"/>
      <c r="F16" s="92"/>
    </row>
    <row r="17" spans="1:6" s="4" customFormat="1" ht="30.75" thickBot="1">
      <c r="A17" s="74" t="s">
        <v>108</v>
      </c>
      <c r="B17" s="10" t="s">
        <v>163</v>
      </c>
      <c r="C17" s="48">
        <v>1</v>
      </c>
      <c r="D17" s="79"/>
      <c r="E17" s="80">
        <f>$C$16-C17</f>
        <v>0</v>
      </c>
      <c r="F17" s="92"/>
    </row>
    <row r="18" spans="1:6" s="4" customFormat="1" ht="30.75" thickBot="1">
      <c r="A18" s="74" t="s">
        <v>7</v>
      </c>
      <c r="B18" s="10" t="s">
        <v>164</v>
      </c>
      <c r="C18" s="48">
        <v>0</v>
      </c>
      <c r="D18" s="80">
        <f>C18-(C20+C21+C19+C22)</f>
        <v>0</v>
      </c>
      <c r="E18" s="80">
        <f>$C$16-C18</f>
        <v>1</v>
      </c>
      <c r="F18" s="92"/>
    </row>
    <row r="19" spans="1:6" s="4" customFormat="1" ht="37.5" customHeight="1" thickBot="1">
      <c r="A19" s="7" t="s">
        <v>111</v>
      </c>
      <c r="B19" s="52" t="s">
        <v>165</v>
      </c>
      <c r="C19" s="48">
        <v>0</v>
      </c>
      <c r="D19" s="79"/>
      <c r="E19" s="101">
        <f>$C$18-C19</f>
        <v>0</v>
      </c>
      <c r="F19" s="92"/>
    </row>
    <row r="20" spans="1:6" s="4" customFormat="1" ht="21.75" customHeight="1" thickBot="1">
      <c r="A20" s="7" t="s">
        <v>113</v>
      </c>
      <c r="B20" s="50" t="s">
        <v>166</v>
      </c>
      <c r="C20" s="48">
        <v>0</v>
      </c>
      <c r="D20" s="79"/>
      <c r="E20" s="101">
        <f t="shared" ref="E20:E22" si="0">$C$18-C20</f>
        <v>0</v>
      </c>
      <c r="F20" s="92"/>
    </row>
    <row r="21" spans="1:6" s="4" customFormat="1" ht="75.75" thickBot="1">
      <c r="A21" s="7" t="s">
        <v>115</v>
      </c>
      <c r="B21" s="55" t="s">
        <v>167</v>
      </c>
      <c r="C21" s="48">
        <v>0</v>
      </c>
      <c r="D21" s="79"/>
      <c r="E21" s="101">
        <f t="shared" si="0"/>
        <v>0</v>
      </c>
      <c r="F21" s="92"/>
    </row>
    <row r="22" spans="1:6" s="4" customFormat="1" ht="60.75" thickBot="1">
      <c r="A22" s="7" t="s">
        <v>117</v>
      </c>
      <c r="B22" s="55" t="s">
        <v>168</v>
      </c>
      <c r="C22" s="48">
        <v>0</v>
      </c>
      <c r="D22" s="79"/>
      <c r="E22" s="101">
        <f t="shared" si="0"/>
        <v>0</v>
      </c>
      <c r="F22" s="93"/>
    </row>
    <row r="23" spans="1:6" s="4" customFormat="1" ht="30.75" thickBot="1">
      <c r="A23" s="74" t="s">
        <v>8</v>
      </c>
      <c r="B23" s="10" t="s">
        <v>169</v>
      </c>
      <c r="C23" s="48">
        <v>0</v>
      </c>
      <c r="D23" s="79"/>
      <c r="E23" s="80">
        <f>$C$16-C23</f>
        <v>1</v>
      </c>
      <c r="F23" s="92"/>
    </row>
    <row r="24" spans="1:6" s="4" customFormat="1" ht="30.75" thickBot="1">
      <c r="A24" s="74" t="s">
        <v>120</v>
      </c>
      <c r="B24" s="10" t="s">
        <v>170</v>
      </c>
      <c r="C24" s="48">
        <v>0</v>
      </c>
      <c r="D24" s="79"/>
      <c r="E24" s="80">
        <f t="shared" ref="E24:E26" si="1">$C$16-C24</f>
        <v>1</v>
      </c>
      <c r="F24" s="92"/>
    </row>
    <row r="25" spans="1:6" s="4" customFormat="1" ht="30.75" thickBot="1">
      <c r="A25" s="74" t="s">
        <v>122</v>
      </c>
      <c r="B25" s="10" t="s">
        <v>171</v>
      </c>
      <c r="C25" s="48">
        <v>0</v>
      </c>
      <c r="D25" s="79"/>
      <c r="E25" s="80">
        <f t="shared" si="1"/>
        <v>1</v>
      </c>
      <c r="F25" s="92"/>
    </row>
    <row r="26" spans="1:6" s="4" customFormat="1" ht="30.75" thickBot="1">
      <c r="A26" s="74" t="s">
        <v>124</v>
      </c>
      <c r="B26" s="10" t="s">
        <v>172</v>
      </c>
      <c r="C26" s="48">
        <v>0</v>
      </c>
      <c r="D26" s="79"/>
      <c r="E26" s="80">
        <f t="shared" si="1"/>
        <v>1</v>
      </c>
      <c r="F26" s="92"/>
    </row>
    <row r="27" spans="1:6" s="4" customFormat="1" ht="19.5" thickBot="1">
      <c r="A27" s="386" t="s">
        <v>126</v>
      </c>
      <c r="B27" s="387"/>
      <c r="C27" s="388"/>
      <c r="D27" s="79"/>
      <c r="E27" s="79"/>
      <c r="F27" s="92"/>
    </row>
    <row r="28" spans="1:6" s="4" customFormat="1" ht="29.25" customHeight="1" thickBot="1">
      <c r="A28" s="56">
        <v>1</v>
      </c>
      <c r="B28" s="381" t="s">
        <v>127</v>
      </c>
      <c r="C28" s="382"/>
      <c r="D28" s="83"/>
      <c r="E28" s="83"/>
      <c r="F28" s="117"/>
    </row>
    <row r="29" spans="1:6" ht="33.75" customHeight="1" thickBot="1">
      <c r="A29" s="7" t="s">
        <v>3</v>
      </c>
      <c r="B29" s="8" t="s">
        <v>128</v>
      </c>
      <c r="C29" s="118">
        <v>6</v>
      </c>
      <c r="D29" s="82">
        <f>C29-(C30+C31)</f>
        <v>0</v>
      </c>
      <c r="E29" s="83"/>
      <c r="F29" s="92"/>
    </row>
    <row r="30" spans="1:6" ht="50.25" customHeight="1" thickBot="1">
      <c r="A30" s="7" t="s">
        <v>4</v>
      </c>
      <c r="B30" s="119" t="s">
        <v>129</v>
      </c>
      <c r="C30" s="120">
        <v>5</v>
      </c>
      <c r="D30" s="83"/>
      <c r="E30" s="83"/>
      <c r="F30" s="92"/>
    </row>
    <row r="31" spans="1:6" ht="60.75" thickBot="1">
      <c r="A31" s="7" t="s">
        <v>5</v>
      </c>
      <c r="B31" s="8" t="s">
        <v>130</v>
      </c>
      <c r="C31" s="118">
        <v>1</v>
      </c>
      <c r="D31" s="83"/>
      <c r="E31" s="83"/>
      <c r="F31" s="92"/>
    </row>
    <row r="32" spans="1:6" s="4" customFormat="1" ht="29.25" customHeight="1" thickBot="1">
      <c r="A32" s="56">
        <v>2</v>
      </c>
      <c r="B32" s="381" t="s">
        <v>131</v>
      </c>
      <c r="C32" s="382"/>
      <c r="D32" s="83"/>
      <c r="E32" s="83"/>
      <c r="F32" s="117"/>
    </row>
    <row r="33" spans="1:6" ht="30.75" thickBot="1">
      <c r="A33" s="7" t="s">
        <v>6</v>
      </c>
      <c r="B33" s="8" t="s">
        <v>132</v>
      </c>
      <c r="C33" s="118">
        <v>7</v>
      </c>
      <c r="D33" s="82">
        <f>C33-(C35+C34)</f>
        <v>0</v>
      </c>
      <c r="E33" s="83"/>
      <c r="F33" s="92"/>
    </row>
    <row r="34" spans="1:6" ht="45.75" thickBot="1">
      <c r="A34" s="7" t="s">
        <v>7</v>
      </c>
      <c r="B34" s="119" t="s">
        <v>133</v>
      </c>
      <c r="C34" s="120">
        <v>7</v>
      </c>
      <c r="D34" s="83"/>
      <c r="E34" s="83"/>
      <c r="F34" s="92"/>
    </row>
    <row r="35" spans="1:6" ht="60.75" thickBot="1">
      <c r="A35" s="7" t="s">
        <v>8</v>
      </c>
      <c r="B35" s="8" t="s">
        <v>134</v>
      </c>
      <c r="C35" s="118">
        <v>0</v>
      </c>
      <c r="D35" s="83"/>
      <c r="E35" s="83"/>
      <c r="F35" s="92"/>
    </row>
    <row r="36" spans="1:6" s="4" customFormat="1" ht="28.5" customHeight="1" thickBot="1">
      <c r="A36" s="56">
        <v>3</v>
      </c>
      <c r="B36" s="381" t="s">
        <v>135</v>
      </c>
      <c r="C36" s="382"/>
      <c r="D36" s="83"/>
      <c r="E36" s="83"/>
      <c r="F36" s="117"/>
    </row>
    <row r="37" spans="1:6" ht="30.75" thickBot="1">
      <c r="A37" s="9" t="s">
        <v>9</v>
      </c>
      <c r="B37" s="10" t="s">
        <v>136</v>
      </c>
      <c r="C37" s="121">
        <v>6</v>
      </c>
      <c r="D37" s="86">
        <f>C37-SUM(C39:C49)</f>
        <v>0</v>
      </c>
      <c r="E37" s="122">
        <f>C37-(C50+C63)</f>
        <v>0</v>
      </c>
      <c r="F37" s="92"/>
    </row>
    <row r="38" spans="1:6" ht="15.75" thickBot="1">
      <c r="A38" s="11"/>
      <c r="B38" s="390" t="s">
        <v>10</v>
      </c>
      <c r="C38" s="391"/>
      <c r="D38" s="85"/>
      <c r="E38" s="83"/>
      <c r="F38" s="92"/>
    </row>
    <row r="39" spans="1:6" ht="16.5" thickBot="1">
      <c r="A39" s="7" t="s">
        <v>77</v>
      </c>
      <c r="B39" s="8" t="s">
        <v>12</v>
      </c>
      <c r="C39" s="118">
        <v>2</v>
      </c>
      <c r="D39" s="82">
        <f>C39-(C52+C65)</f>
        <v>0</v>
      </c>
      <c r="E39" s="83"/>
      <c r="F39" s="92"/>
    </row>
    <row r="40" spans="1:6" ht="16.5" thickBot="1">
      <c r="A40" s="7" t="s">
        <v>78</v>
      </c>
      <c r="B40" s="8" t="s">
        <v>14</v>
      </c>
      <c r="C40" s="118"/>
      <c r="D40" s="82">
        <f t="shared" ref="D40:D49" si="2">C40-(C53+C66)</f>
        <v>0</v>
      </c>
      <c r="E40" s="83"/>
      <c r="F40" s="92"/>
    </row>
    <row r="41" spans="1:6" ht="16.5" thickBot="1">
      <c r="A41" s="7" t="s">
        <v>79</v>
      </c>
      <c r="B41" s="8" t="s">
        <v>16</v>
      </c>
      <c r="C41" s="118">
        <v>1</v>
      </c>
      <c r="D41" s="82">
        <f t="shared" si="2"/>
        <v>0</v>
      </c>
      <c r="E41" s="83"/>
      <c r="F41" s="92"/>
    </row>
    <row r="42" spans="1:6" ht="16.5" thickBot="1">
      <c r="A42" s="7" t="s">
        <v>80</v>
      </c>
      <c r="B42" s="8" t="s">
        <v>18</v>
      </c>
      <c r="C42" s="118">
        <v>1</v>
      </c>
      <c r="D42" s="82">
        <f t="shared" si="2"/>
        <v>0</v>
      </c>
      <c r="E42" s="83"/>
      <c r="F42" s="92"/>
    </row>
    <row r="43" spans="1:6" ht="16.5" thickBot="1">
      <c r="A43" s="7" t="s">
        <v>81</v>
      </c>
      <c r="B43" s="8" t="s">
        <v>20</v>
      </c>
      <c r="C43" s="118">
        <v>1</v>
      </c>
      <c r="D43" s="82">
        <f t="shared" si="2"/>
        <v>0</v>
      </c>
      <c r="E43" s="83"/>
      <c r="F43" s="92"/>
    </row>
    <row r="44" spans="1:6" ht="16.5" thickBot="1">
      <c r="A44" s="7" t="s">
        <v>82</v>
      </c>
      <c r="B44" s="8" t="s">
        <v>22</v>
      </c>
      <c r="C44" s="118"/>
      <c r="D44" s="82">
        <f t="shared" si="2"/>
        <v>0</v>
      </c>
      <c r="E44" s="83"/>
      <c r="F44" s="92"/>
    </row>
    <row r="45" spans="1:6" ht="16.5" thickBot="1">
      <c r="A45" s="7" t="s">
        <v>83</v>
      </c>
      <c r="B45" s="8" t="s">
        <v>24</v>
      </c>
      <c r="C45" s="118"/>
      <c r="D45" s="82">
        <f t="shared" si="2"/>
        <v>0</v>
      </c>
      <c r="E45" s="83"/>
      <c r="F45" s="92"/>
    </row>
    <row r="46" spans="1:6" ht="16.5" thickBot="1">
      <c r="A46" s="7" t="s">
        <v>84</v>
      </c>
      <c r="B46" s="8" t="s">
        <v>26</v>
      </c>
      <c r="C46" s="118"/>
      <c r="D46" s="82">
        <f t="shared" si="2"/>
        <v>0</v>
      </c>
      <c r="E46" s="83"/>
      <c r="F46" s="92"/>
    </row>
    <row r="47" spans="1:6" ht="16.5" thickBot="1">
      <c r="A47" s="7" t="s">
        <v>85</v>
      </c>
      <c r="B47" s="8" t="s">
        <v>28</v>
      </c>
      <c r="C47" s="118"/>
      <c r="D47" s="82">
        <f t="shared" si="2"/>
        <v>0</v>
      </c>
      <c r="E47" s="83"/>
      <c r="F47" s="92"/>
    </row>
    <row r="48" spans="1:6" ht="16.5" thickBot="1">
      <c r="A48" s="123" t="s">
        <v>173</v>
      </c>
      <c r="B48" s="8" t="s">
        <v>30</v>
      </c>
      <c r="C48" s="118"/>
      <c r="D48" s="82">
        <f t="shared" si="2"/>
        <v>0</v>
      </c>
      <c r="E48" s="83"/>
      <c r="F48" s="92"/>
    </row>
    <row r="49" spans="1:6" ht="16.5" thickBot="1">
      <c r="A49" s="123" t="s">
        <v>174</v>
      </c>
      <c r="B49" s="8" t="s">
        <v>32</v>
      </c>
      <c r="C49" s="118">
        <v>1</v>
      </c>
      <c r="D49" s="82">
        <f t="shared" si="2"/>
        <v>0</v>
      </c>
      <c r="E49" s="83"/>
      <c r="F49" s="92"/>
    </row>
    <row r="50" spans="1:6" ht="45.75" thickBot="1">
      <c r="A50" s="9" t="s">
        <v>33</v>
      </c>
      <c r="B50" s="10" t="s">
        <v>137</v>
      </c>
      <c r="C50" s="121">
        <v>6</v>
      </c>
      <c r="D50" s="86">
        <f>C50-SUM(C52:C62)</f>
        <v>0</v>
      </c>
      <c r="E50" s="83"/>
      <c r="F50" s="92"/>
    </row>
    <row r="51" spans="1:6" ht="15.75" thickBot="1">
      <c r="A51" s="11"/>
      <c r="B51" s="384" t="s">
        <v>10</v>
      </c>
      <c r="C51" s="385"/>
      <c r="D51" s="83"/>
      <c r="E51" s="83"/>
      <c r="F51" s="92"/>
    </row>
    <row r="52" spans="1:6" ht="16.5" thickBot="1">
      <c r="A52" s="7" t="s">
        <v>11</v>
      </c>
      <c r="B52" s="8" t="s">
        <v>12</v>
      </c>
      <c r="C52" s="118">
        <v>2</v>
      </c>
      <c r="D52" s="83"/>
      <c r="E52" s="83"/>
      <c r="F52" s="92"/>
    </row>
    <row r="53" spans="1:6" ht="16.5" thickBot="1">
      <c r="A53" s="7" t="s">
        <v>13</v>
      </c>
      <c r="B53" s="8" t="s">
        <v>14</v>
      </c>
      <c r="C53" s="118"/>
      <c r="D53" s="83"/>
      <c r="E53" s="83"/>
      <c r="F53" s="92"/>
    </row>
    <row r="54" spans="1:6" ht="16.5" thickBot="1">
      <c r="A54" s="7" t="s">
        <v>15</v>
      </c>
      <c r="B54" s="8" t="s">
        <v>16</v>
      </c>
      <c r="C54" s="118">
        <v>1</v>
      </c>
      <c r="D54" s="83"/>
      <c r="E54" s="83"/>
      <c r="F54" s="92"/>
    </row>
    <row r="55" spans="1:6" ht="16.5" thickBot="1">
      <c r="A55" s="7" t="s">
        <v>17</v>
      </c>
      <c r="B55" s="8" t="s">
        <v>18</v>
      </c>
      <c r="C55" s="118">
        <v>1</v>
      </c>
      <c r="D55" s="83"/>
      <c r="E55" s="83"/>
      <c r="F55" s="92"/>
    </row>
    <row r="56" spans="1:6" ht="16.5" thickBot="1">
      <c r="A56" s="7" t="s">
        <v>19</v>
      </c>
      <c r="B56" s="8" t="s">
        <v>20</v>
      </c>
      <c r="C56" s="118">
        <v>1</v>
      </c>
      <c r="D56" s="83"/>
      <c r="E56" s="83"/>
      <c r="F56" s="92"/>
    </row>
    <row r="57" spans="1:6" ht="16.5" thickBot="1">
      <c r="A57" s="7" t="s">
        <v>21</v>
      </c>
      <c r="B57" s="8" t="s">
        <v>22</v>
      </c>
      <c r="C57" s="118"/>
      <c r="D57" s="83"/>
      <c r="E57" s="83"/>
      <c r="F57" s="92"/>
    </row>
    <row r="58" spans="1:6" ht="16.5" thickBot="1">
      <c r="A58" s="7" t="s">
        <v>23</v>
      </c>
      <c r="B58" s="8" t="s">
        <v>24</v>
      </c>
      <c r="C58" s="118"/>
      <c r="D58" s="83"/>
      <c r="E58" s="83"/>
      <c r="F58" s="92"/>
    </row>
    <row r="59" spans="1:6" ht="16.5" thickBot="1">
      <c r="A59" s="7" t="s">
        <v>25</v>
      </c>
      <c r="B59" s="8" t="s">
        <v>26</v>
      </c>
      <c r="C59" s="118"/>
      <c r="D59" s="83"/>
      <c r="E59" s="83"/>
      <c r="F59" s="92"/>
    </row>
    <row r="60" spans="1:6" ht="16.5" thickBot="1">
      <c r="A60" s="7" t="s">
        <v>27</v>
      </c>
      <c r="B60" s="8" t="s">
        <v>28</v>
      </c>
      <c r="C60" s="118"/>
      <c r="D60" s="83"/>
      <c r="E60" s="83"/>
      <c r="F60" s="92"/>
    </row>
    <row r="61" spans="1:6" ht="16.5" thickBot="1">
      <c r="A61" s="7" t="s">
        <v>29</v>
      </c>
      <c r="B61" s="8" t="s">
        <v>30</v>
      </c>
      <c r="C61" s="118"/>
      <c r="D61" s="83"/>
      <c r="E61" s="83"/>
      <c r="F61" s="92"/>
    </row>
    <row r="62" spans="1:6" ht="16.5" thickBot="1">
      <c r="A62" s="7" t="s">
        <v>31</v>
      </c>
      <c r="B62" s="8" t="s">
        <v>32</v>
      </c>
      <c r="C62" s="118">
        <v>1</v>
      </c>
      <c r="D62" s="83"/>
      <c r="E62" s="83"/>
      <c r="F62" s="92"/>
    </row>
    <row r="63" spans="1:6" ht="60.75" thickBot="1">
      <c r="A63" s="9" t="s">
        <v>34</v>
      </c>
      <c r="B63" s="10" t="s">
        <v>138</v>
      </c>
      <c r="C63" s="121">
        <v>0</v>
      </c>
      <c r="D63" s="86">
        <f>C63-SUM(C65:C75)</f>
        <v>0</v>
      </c>
      <c r="E63" s="83"/>
      <c r="F63" s="92"/>
    </row>
    <row r="64" spans="1:6" ht="15.75" thickBot="1">
      <c r="A64" s="11"/>
      <c r="B64" s="384" t="s">
        <v>10</v>
      </c>
      <c r="C64" s="385"/>
      <c r="D64" s="83"/>
      <c r="E64" s="83"/>
      <c r="F64" s="92"/>
    </row>
    <row r="65" spans="1:6" ht="16.5" thickBot="1">
      <c r="A65" s="7" t="s">
        <v>35</v>
      </c>
      <c r="B65" s="8" t="s">
        <v>12</v>
      </c>
      <c r="C65" s="118"/>
      <c r="D65" s="83"/>
      <c r="E65" s="83"/>
      <c r="F65" s="92"/>
    </row>
    <row r="66" spans="1:6" ht="16.5" thickBot="1">
      <c r="A66" s="7" t="s">
        <v>36</v>
      </c>
      <c r="B66" s="8" t="s">
        <v>14</v>
      </c>
      <c r="C66" s="118"/>
      <c r="D66" s="83"/>
      <c r="E66" s="83"/>
      <c r="F66" s="92"/>
    </row>
    <row r="67" spans="1:6" ht="16.5" thickBot="1">
      <c r="A67" s="7" t="s">
        <v>37</v>
      </c>
      <c r="B67" s="8" t="s">
        <v>16</v>
      </c>
      <c r="C67" s="118"/>
      <c r="D67" s="83"/>
      <c r="E67" s="83"/>
      <c r="F67" s="92"/>
    </row>
    <row r="68" spans="1:6" ht="16.5" thickBot="1">
      <c r="A68" s="7" t="s">
        <v>38</v>
      </c>
      <c r="B68" s="8" t="s">
        <v>18</v>
      </c>
      <c r="C68" s="118"/>
      <c r="D68" s="83"/>
      <c r="E68" s="83"/>
      <c r="F68" s="92"/>
    </row>
    <row r="69" spans="1:6" ht="16.5" thickBot="1">
      <c r="A69" s="7" t="s">
        <v>39</v>
      </c>
      <c r="B69" s="8" t="s">
        <v>20</v>
      </c>
      <c r="C69" s="118"/>
      <c r="D69" s="83"/>
      <c r="E69" s="83"/>
      <c r="F69" s="92"/>
    </row>
    <row r="70" spans="1:6" ht="16.5" thickBot="1">
      <c r="A70" s="7" t="s">
        <v>40</v>
      </c>
      <c r="B70" s="8" t="s">
        <v>22</v>
      </c>
      <c r="C70" s="118"/>
      <c r="D70" s="83"/>
      <c r="E70" s="83"/>
      <c r="F70" s="92"/>
    </row>
    <row r="71" spans="1:6" ht="16.5" thickBot="1">
      <c r="A71" s="7" t="s">
        <v>41</v>
      </c>
      <c r="B71" s="8" t="s">
        <v>24</v>
      </c>
      <c r="C71" s="118"/>
      <c r="D71" s="83"/>
      <c r="E71" s="83"/>
      <c r="F71" s="92"/>
    </row>
    <row r="72" spans="1:6" ht="16.5" thickBot="1">
      <c r="A72" s="7" t="s">
        <v>42</v>
      </c>
      <c r="B72" s="8" t="s">
        <v>26</v>
      </c>
      <c r="C72" s="118"/>
      <c r="D72" s="83"/>
      <c r="E72" s="83"/>
      <c r="F72" s="92"/>
    </row>
    <row r="73" spans="1:6" ht="16.5" thickBot="1">
      <c r="A73" s="7" t="s">
        <v>43</v>
      </c>
      <c r="B73" s="8" t="s">
        <v>28</v>
      </c>
      <c r="C73" s="118"/>
      <c r="D73" s="83"/>
      <c r="E73" s="83"/>
      <c r="F73" s="92"/>
    </row>
    <row r="74" spans="1:6" ht="16.5" thickBot="1">
      <c r="A74" s="7" t="s">
        <v>44</v>
      </c>
      <c r="B74" s="8" t="s">
        <v>30</v>
      </c>
      <c r="C74" s="118"/>
      <c r="D74" s="83"/>
      <c r="E74" s="83"/>
      <c r="F74" s="92"/>
    </row>
    <row r="75" spans="1:6" ht="16.5" thickBot="1">
      <c r="A75" s="7" t="s">
        <v>45</v>
      </c>
      <c r="B75" s="8" t="s">
        <v>32</v>
      </c>
      <c r="C75" s="118"/>
      <c r="D75" s="83"/>
      <c r="E75" s="83"/>
      <c r="F75" s="92"/>
    </row>
    <row r="76" spans="1:6" ht="46.5" customHeight="1" thickBot="1">
      <c r="A76" s="56">
        <v>4</v>
      </c>
      <c r="B76" s="381" t="s">
        <v>46</v>
      </c>
      <c r="C76" s="382"/>
      <c r="D76" s="83"/>
      <c r="E76" s="83"/>
      <c r="F76" s="92"/>
    </row>
    <row r="77" spans="1:6" ht="45.75" thickBot="1">
      <c r="A77" s="7" t="s">
        <v>47</v>
      </c>
      <c r="B77" s="8" t="s">
        <v>48</v>
      </c>
      <c r="C77" s="118">
        <v>1</v>
      </c>
      <c r="D77" s="82">
        <f>C77-(C78+C79)</f>
        <v>0</v>
      </c>
      <c r="E77" s="83"/>
      <c r="F77" s="92"/>
    </row>
    <row r="78" spans="1:6" ht="60.75" thickBot="1">
      <c r="A78" s="7" t="s">
        <v>49</v>
      </c>
      <c r="B78" s="8" t="s">
        <v>139</v>
      </c>
      <c r="C78" s="118">
        <v>1</v>
      </c>
      <c r="D78" s="83"/>
      <c r="E78" s="83"/>
      <c r="F78" s="92"/>
    </row>
    <row r="79" spans="1:6" ht="75.75" customHeight="1" thickBot="1">
      <c r="A79" s="7" t="s">
        <v>50</v>
      </c>
      <c r="B79" s="8" t="s">
        <v>140</v>
      </c>
      <c r="C79" s="118">
        <v>0</v>
      </c>
      <c r="D79" s="83"/>
      <c r="E79" s="83"/>
      <c r="F79" s="92"/>
    </row>
    <row r="80" spans="1:6" ht="44.25" customHeight="1" thickBot="1">
      <c r="A80" s="56" t="s">
        <v>141</v>
      </c>
      <c r="B80" s="381" t="s">
        <v>142</v>
      </c>
      <c r="C80" s="382"/>
      <c r="D80" s="83"/>
      <c r="E80" s="83"/>
      <c r="F80" s="92"/>
    </row>
    <row r="81" spans="1:6" ht="60.75" thickBot="1">
      <c r="A81" s="7" t="s">
        <v>143</v>
      </c>
      <c r="B81" s="8" t="s">
        <v>175</v>
      </c>
      <c r="C81" s="118">
        <v>2</v>
      </c>
      <c r="D81" s="124"/>
      <c r="E81" s="124"/>
      <c r="F81" s="125"/>
    </row>
  </sheetData>
  <sheetProtection sheet="1" selectLockedCells="1"/>
  <mergeCells count="11">
    <mergeCell ref="B38:C38"/>
    <mergeCell ref="B51:C51"/>
    <mergeCell ref="B64:C64"/>
    <mergeCell ref="B76:C76"/>
    <mergeCell ref="B80:C80"/>
    <mergeCell ref="B36:C36"/>
    <mergeCell ref="A2:C2"/>
    <mergeCell ref="A6:C6"/>
    <mergeCell ref="A27:C27"/>
    <mergeCell ref="B28:C28"/>
    <mergeCell ref="B32:C32"/>
  </mergeCells>
  <conditionalFormatting sqref="D29">
    <cfRule type="cellIs" dxfId="507" priority="31" operator="lessThan">
      <formula>0</formula>
    </cfRule>
    <cfRule type="cellIs" dxfId="506" priority="32" operator="greaterThan">
      <formula>0</formula>
    </cfRule>
  </conditionalFormatting>
  <conditionalFormatting sqref="D33">
    <cfRule type="cellIs" dxfId="505" priority="29" operator="lessThan">
      <formula>0</formula>
    </cfRule>
    <cfRule type="cellIs" dxfId="504" priority="30" operator="greaterThan">
      <formula>0</formula>
    </cfRule>
  </conditionalFormatting>
  <conditionalFormatting sqref="D77">
    <cfRule type="cellIs" dxfId="503" priority="27" operator="lessThan">
      <formula>0</formula>
    </cfRule>
    <cfRule type="cellIs" dxfId="502" priority="28" operator="greaterThan">
      <formula>0</formula>
    </cfRule>
  </conditionalFormatting>
  <conditionalFormatting sqref="D39:D49">
    <cfRule type="cellIs" dxfId="501" priority="25" operator="lessThan">
      <formula>0</formula>
    </cfRule>
    <cfRule type="cellIs" dxfId="500" priority="26" operator="greaterThan">
      <formula>0</formula>
    </cfRule>
  </conditionalFormatting>
  <conditionalFormatting sqref="D37">
    <cfRule type="cellIs" dxfId="499" priority="24" operator="greaterThan">
      <formula>0</formula>
    </cfRule>
  </conditionalFormatting>
  <conditionalFormatting sqref="E37">
    <cfRule type="cellIs" dxfId="498" priority="22" operator="lessThan">
      <formula>0</formula>
    </cfRule>
    <cfRule type="cellIs" dxfId="497" priority="23" operator="greaterThan">
      <formula>0</formula>
    </cfRule>
  </conditionalFormatting>
  <conditionalFormatting sqref="D50">
    <cfRule type="cellIs" dxfId="496" priority="21" operator="greaterThan">
      <formula>0</formula>
    </cfRule>
  </conditionalFormatting>
  <conditionalFormatting sqref="D63">
    <cfRule type="cellIs" dxfId="495" priority="20" operator="greaterThan">
      <formula>0</formula>
    </cfRule>
  </conditionalFormatting>
  <conditionalFormatting sqref="D7">
    <cfRule type="cellIs" dxfId="494" priority="18" operator="lessThan">
      <formula>0</formula>
    </cfRule>
    <cfRule type="cellIs" dxfId="493" priority="19" operator="greaterThan">
      <formula>0</formula>
    </cfRule>
  </conditionalFormatting>
  <conditionalFormatting sqref="D9">
    <cfRule type="cellIs" dxfId="492" priority="16" operator="lessThan">
      <formula>0</formula>
    </cfRule>
    <cfRule type="cellIs" dxfId="491" priority="17" operator="greaterThan">
      <formula>0</formula>
    </cfRule>
  </conditionalFormatting>
  <conditionalFormatting sqref="E8">
    <cfRule type="cellIs" dxfId="490" priority="15" operator="lessThan">
      <formula>0</formula>
    </cfRule>
  </conditionalFormatting>
  <conditionalFormatting sqref="E17">
    <cfRule type="cellIs" dxfId="489" priority="14" operator="lessThan">
      <formula>0</formula>
    </cfRule>
  </conditionalFormatting>
  <conditionalFormatting sqref="E10:E12">
    <cfRule type="cellIs" dxfId="488" priority="13" operator="lessThan">
      <formula>0</formula>
    </cfRule>
  </conditionalFormatting>
  <conditionalFormatting sqref="E13">
    <cfRule type="cellIs" dxfId="487" priority="12" operator="lessThan">
      <formula>0</formula>
    </cfRule>
  </conditionalFormatting>
  <conditionalFormatting sqref="E14">
    <cfRule type="cellIs" dxfId="486" priority="11" operator="lessThan">
      <formula>0</formula>
    </cfRule>
  </conditionalFormatting>
  <conditionalFormatting sqref="E15">
    <cfRule type="cellIs" dxfId="485" priority="10" operator="lessThan">
      <formula>0</formula>
    </cfRule>
  </conditionalFormatting>
  <conditionalFormatting sqref="E9">
    <cfRule type="cellIs" dxfId="484" priority="9" operator="lessThan">
      <formula>0</formula>
    </cfRule>
  </conditionalFormatting>
  <conditionalFormatting sqref="D16">
    <cfRule type="cellIs" dxfId="483" priority="7" operator="lessThan">
      <formula>0</formula>
    </cfRule>
    <cfRule type="cellIs" dxfId="482" priority="8" operator="greaterThan">
      <formula>0</formula>
    </cfRule>
  </conditionalFormatting>
  <conditionalFormatting sqref="D18">
    <cfRule type="cellIs" dxfId="481" priority="5" operator="lessThan">
      <formula>0</formula>
    </cfRule>
    <cfRule type="cellIs" dxfId="480" priority="6" operator="greaterThan">
      <formula>0</formula>
    </cfRule>
  </conditionalFormatting>
  <conditionalFormatting sqref="E19:E22">
    <cfRule type="cellIs" dxfId="479" priority="4" operator="lessThan">
      <formula>0</formula>
    </cfRule>
  </conditionalFormatting>
  <conditionalFormatting sqref="E18">
    <cfRule type="cellIs" dxfId="478" priority="3" operator="lessThan">
      <formula>0</formula>
    </cfRule>
  </conditionalFormatting>
  <conditionalFormatting sqref="E23">
    <cfRule type="cellIs" dxfId="477" priority="2" operator="lessThan">
      <formula>0</formula>
    </cfRule>
  </conditionalFormatting>
  <conditionalFormatting sqref="E24:E26">
    <cfRule type="cellIs" dxfId="476" priority="1" operator="lessThan">
      <formula>0</formula>
    </cfRule>
  </conditionalFormatting>
  <dataValidations count="1">
    <dataValidation type="list" allowBlank="1" showInputMessage="1" showErrorMessage="1" sqref="C7:C26">
      <formula1>"1,0"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P24"/>
  <sheetViews>
    <sheetView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H24" sqref="H24"/>
    </sheetView>
  </sheetViews>
  <sheetFormatPr defaultColWidth="8.7109375" defaultRowHeight="15"/>
  <cols>
    <col min="1" max="1" width="4.85546875" style="5" customWidth="1"/>
    <col min="2" max="2" width="39.140625" style="6" customWidth="1"/>
    <col min="3" max="3" width="10.140625" style="6" customWidth="1"/>
    <col min="4" max="4" width="7.42578125" style="6" customWidth="1"/>
    <col min="5" max="5" width="10" style="6" customWidth="1"/>
    <col min="6" max="6" width="7.140625" style="6" customWidth="1"/>
    <col min="7" max="7" width="10.42578125" style="6" customWidth="1"/>
    <col min="8" max="8" width="8" style="6" customWidth="1"/>
    <col min="9" max="9" width="6.42578125" style="6" customWidth="1"/>
    <col min="10" max="10" width="10.5703125" style="6" customWidth="1"/>
    <col min="11" max="11" width="8.7109375" style="6"/>
    <col min="12" max="12" width="9.85546875" style="6" customWidth="1"/>
    <col min="13" max="15" width="8.7109375" style="6"/>
    <col min="16" max="16" width="6.85546875" style="6" customWidth="1"/>
    <col min="17" max="16384" width="8.7109375" style="6"/>
  </cols>
  <sheetData>
    <row r="1" spans="1:16" ht="18.75">
      <c r="A1" s="129" t="s">
        <v>151</v>
      </c>
      <c r="B1" s="2"/>
      <c r="C1" s="2"/>
      <c r="D1" s="130"/>
      <c r="E1" s="130"/>
      <c r="F1" s="130"/>
    </row>
    <row r="2" spans="1:16">
      <c r="A2" s="432" t="str">
        <f>[11]Форма_1!A2</f>
        <v>МАОУ Туендатская ООШ Первомайского района Томской области</v>
      </c>
      <c r="B2" s="432"/>
      <c r="C2" s="432"/>
    </row>
    <row r="3" spans="1:16">
      <c r="A3" s="6"/>
    </row>
    <row r="4" spans="1:16" ht="15.75" thickBot="1">
      <c r="A4" s="6"/>
    </row>
    <row r="5" spans="1:16" ht="41.1" customHeight="1">
      <c r="A5" s="433" t="s">
        <v>53</v>
      </c>
      <c r="B5" s="436" t="s">
        <v>1</v>
      </c>
      <c r="C5" s="421" t="s">
        <v>144</v>
      </c>
      <c r="D5" s="422"/>
      <c r="E5" s="422"/>
      <c r="F5" s="422"/>
      <c r="G5" s="422"/>
      <c r="H5" s="423"/>
      <c r="I5" s="439" t="s">
        <v>52</v>
      </c>
      <c r="J5" s="421" t="s">
        <v>145</v>
      </c>
      <c r="K5" s="422"/>
      <c r="L5" s="422"/>
      <c r="M5" s="422"/>
      <c r="N5" s="422"/>
      <c r="O5" s="422"/>
      <c r="P5" s="442" t="s">
        <v>52</v>
      </c>
    </row>
    <row r="6" spans="1:16">
      <c r="A6" s="434"/>
      <c r="B6" s="437"/>
      <c r="C6" s="445" t="s">
        <v>54</v>
      </c>
      <c r="D6" s="446"/>
      <c r="E6" s="446"/>
      <c r="F6" s="446"/>
      <c r="G6" s="446"/>
      <c r="H6" s="447" t="s">
        <v>55</v>
      </c>
      <c r="I6" s="440"/>
      <c r="J6" s="445" t="s">
        <v>54</v>
      </c>
      <c r="K6" s="446"/>
      <c r="L6" s="446"/>
      <c r="M6" s="446"/>
      <c r="N6" s="446"/>
      <c r="O6" s="446" t="s">
        <v>55</v>
      </c>
      <c r="P6" s="443"/>
    </row>
    <row r="7" spans="1:16" ht="39" thickBot="1">
      <c r="A7" s="435"/>
      <c r="B7" s="438"/>
      <c r="C7" s="131" t="s">
        <v>56</v>
      </c>
      <c r="D7" s="132" t="s">
        <v>57</v>
      </c>
      <c r="E7" s="132" t="s">
        <v>58</v>
      </c>
      <c r="F7" s="132" t="s">
        <v>73</v>
      </c>
      <c r="G7" s="132" t="s">
        <v>59</v>
      </c>
      <c r="H7" s="448"/>
      <c r="I7" s="441"/>
      <c r="J7" s="131" t="s">
        <v>56</v>
      </c>
      <c r="K7" s="132" t="s">
        <v>57</v>
      </c>
      <c r="L7" s="132" t="s">
        <v>58</v>
      </c>
      <c r="M7" s="132" t="s">
        <v>73</v>
      </c>
      <c r="N7" s="132" t="s">
        <v>59</v>
      </c>
      <c r="O7" s="449"/>
      <c r="P7" s="444"/>
    </row>
    <row r="8" spans="1:16" ht="15.75" thickBot="1">
      <c r="A8" s="134">
        <v>1</v>
      </c>
      <c r="B8" s="135">
        <v>2</v>
      </c>
      <c r="C8" s="136">
        <v>3</v>
      </c>
      <c r="D8" s="136">
        <v>4</v>
      </c>
      <c r="E8" s="136">
        <v>5</v>
      </c>
      <c r="F8" s="136">
        <v>6</v>
      </c>
      <c r="G8" s="136">
        <v>7</v>
      </c>
      <c r="H8" s="136">
        <v>8</v>
      </c>
      <c r="I8" s="136">
        <v>9</v>
      </c>
      <c r="J8" s="136">
        <v>10</v>
      </c>
      <c r="K8" s="136">
        <v>11</v>
      </c>
      <c r="L8" s="136">
        <v>12</v>
      </c>
      <c r="M8" s="136">
        <v>13</v>
      </c>
      <c r="N8" s="136">
        <v>14</v>
      </c>
      <c r="O8" s="136">
        <v>15</v>
      </c>
      <c r="P8" s="136">
        <v>16</v>
      </c>
    </row>
    <row r="9" spans="1:16" ht="69" customHeight="1" thickBot="1">
      <c r="A9" s="137">
        <v>1</v>
      </c>
      <c r="B9" s="57" t="s">
        <v>146</v>
      </c>
      <c r="C9" s="138">
        <v>1</v>
      </c>
      <c r="D9" s="139"/>
      <c r="E9" s="139"/>
      <c r="F9" s="139"/>
      <c r="G9" s="139"/>
      <c r="H9" s="140"/>
      <c r="I9" s="82">
        <f>[11]Форма_1!C30-SUM(C9:H9)</f>
        <v>0</v>
      </c>
      <c r="J9" s="141"/>
      <c r="K9" s="142"/>
      <c r="L9" s="142"/>
      <c r="M9" s="142"/>
      <c r="N9" s="142"/>
      <c r="O9" s="142">
        <v>1</v>
      </c>
      <c r="P9" s="143">
        <f>[11]Форма_1!C31-SUM(J9:O9)</f>
        <v>0</v>
      </c>
    </row>
    <row r="10" spans="1:16" ht="69" customHeight="1" thickBot="1">
      <c r="A10" s="144">
        <v>2</v>
      </c>
      <c r="B10" s="58" t="s">
        <v>147</v>
      </c>
      <c r="C10" s="145">
        <v>2</v>
      </c>
      <c r="D10" s="146"/>
      <c r="E10" s="146"/>
      <c r="F10" s="146"/>
      <c r="G10" s="146"/>
      <c r="H10" s="147">
        <v>2</v>
      </c>
      <c r="I10" s="78">
        <f>[11]Форма_1!C34-SUM(C10:H10)</f>
        <v>0</v>
      </c>
      <c r="J10" s="148"/>
      <c r="K10" s="149"/>
      <c r="L10" s="149"/>
      <c r="M10" s="149"/>
      <c r="N10" s="149"/>
      <c r="O10" s="149">
        <v>1</v>
      </c>
      <c r="P10" s="150">
        <f>[11]Форма_1!C35-SUM(J10:O10)</f>
        <v>0</v>
      </c>
    </row>
    <row r="11" spans="1:16" ht="69" customHeight="1" thickBot="1">
      <c r="A11" s="151">
        <v>3</v>
      </c>
      <c r="B11" s="59" t="s">
        <v>148</v>
      </c>
      <c r="C11" s="152">
        <v>3</v>
      </c>
      <c r="D11" s="153"/>
      <c r="E11" s="153"/>
      <c r="F11" s="153"/>
      <c r="G11" s="153"/>
      <c r="H11" s="154">
        <v>4</v>
      </c>
      <c r="I11" s="155">
        <f>[11]Форма_1!C50-SUM(C11:H11)</f>
        <v>0</v>
      </c>
      <c r="J11" s="156"/>
      <c r="K11" s="157"/>
      <c r="L11" s="157"/>
      <c r="M11" s="157"/>
      <c r="N11" s="157"/>
      <c r="O11" s="157">
        <v>3</v>
      </c>
      <c r="P11" s="158">
        <f>[11]Форма_1!C63-SUM(J11:O11)</f>
        <v>0</v>
      </c>
    </row>
    <row r="12" spans="1:16" ht="14.45" customHeight="1">
      <c r="A12" s="427" t="s">
        <v>71</v>
      </c>
      <c r="B12" s="428"/>
      <c r="C12" s="429"/>
      <c r="D12" s="429"/>
      <c r="E12" s="429"/>
      <c r="F12" s="429"/>
      <c r="G12" s="429"/>
      <c r="H12" s="430"/>
      <c r="I12" s="159"/>
      <c r="J12" s="429"/>
      <c r="K12" s="429"/>
      <c r="L12" s="429"/>
      <c r="M12" s="429"/>
      <c r="N12" s="429"/>
      <c r="O12" s="431"/>
      <c r="P12" s="84"/>
    </row>
    <row r="13" spans="1:16" ht="16.5" customHeight="1">
      <c r="A13" s="160" t="s">
        <v>9</v>
      </c>
      <c r="B13" s="161" t="s">
        <v>12</v>
      </c>
      <c r="C13" s="162">
        <v>1</v>
      </c>
      <c r="D13" s="163"/>
      <c r="E13" s="163"/>
      <c r="F13" s="163"/>
      <c r="G13" s="163"/>
      <c r="H13" s="164"/>
      <c r="I13" s="165">
        <f>[11]Форма_1!C52-SUM(C13:H13)</f>
        <v>0</v>
      </c>
      <c r="J13" s="162"/>
      <c r="K13" s="163"/>
      <c r="L13" s="163"/>
      <c r="M13" s="163"/>
      <c r="N13" s="163"/>
      <c r="O13" s="163"/>
      <c r="P13" s="86">
        <f>[11]Форма_1!C65-SUM(J13:O13)</f>
        <v>0</v>
      </c>
    </row>
    <row r="14" spans="1:16" ht="16.5" customHeight="1">
      <c r="A14" s="160" t="s">
        <v>60</v>
      </c>
      <c r="B14" s="161" t="s">
        <v>14</v>
      </c>
      <c r="C14" s="162"/>
      <c r="D14" s="163"/>
      <c r="E14" s="163"/>
      <c r="F14" s="163"/>
      <c r="G14" s="163"/>
      <c r="H14" s="164"/>
      <c r="I14" s="165">
        <f>[11]Форма_1!C53-SUM(C14:H14)</f>
        <v>0</v>
      </c>
      <c r="J14" s="162"/>
      <c r="K14" s="163"/>
      <c r="L14" s="163"/>
      <c r="M14" s="163"/>
      <c r="N14" s="163"/>
      <c r="O14" s="163"/>
      <c r="P14" s="86">
        <f>[11]Форма_1!C66-SUM(J14:O14)</f>
        <v>0</v>
      </c>
    </row>
    <row r="15" spans="1:16" ht="16.5" customHeight="1">
      <c r="A15" s="160" t="s">
        <v>61</v>
      </c>
      <c r="B15" s="161" t="s">
        <v>16</v>
      </c>
      <c r="C15" s="162"/>
      <c r="D15" s="163"/>
      <c r="E15" s="163"/>
      <c r="F15" s="163"/>
      <c r="G15" s="163"/>
      <c r="H15" s="164">
        <v>1</v>
      </c>
      <c r="I15" s="165">
        <f>[11]Форма_1!C54-SUM(C15:H15)</f>
        <v>0</v>
      </c>
      <c r="J15" s="162"/>
      <c r="K15" s="163"/>
      <c r="L15" s="163"/>
      <c r="M15" s="163"/>
      <c r="N15" s="163"/>
      <c r="O15" s="163"/>
      <c r="P15" s="86">
        <f>[11]Форма_1!C67-SUM(J15:O15)</f>
        <v>0</v>
      </c>
    </row>
    <row r="16" spans="1:16" ht="16.5" customHeight="1">
      <c r="A16" s="160" t="s">
        <v>62</v>
      </c>
      <c r="B16" s="161" t="s">
        <v>18</v>
      </c>
      <c r="C16" s="162">
        <v>1</v>
      </c>
      <c r="D16" s="163"/>
      <c r="E16" s="163"/>
      <c r="F16" s="163"/>
      <c r="G16" s="163"/>
      <c r="H16" s="164"/>
      <c r="I16" s="165">
        <f>[11]Форма_1!C55-SUM(C16:H16)</f>
        <v>0</v>
      </c>
      <c r="J16" s="162"/>
      <c r="K16" s="163"/>
      <c r="L16" s="163"/>
      <c r="M16" s="163"/>
      <c r="N16" s="163"/>
      <c r="O16" s="163"/>
      <c r="P16" s="86">
        <f>[11]Форма_1!C68-SUM(J16:O16)</f>
        <v>0</v>
      </c>
    </row>
    <row r="17" spans="1:16" ht="16.5" customHeight="1">
      <c r="A17" s="160" t="s">
        <v>63</v>
      </c>
      <c r="B17" s="161" t="s">
        <v>20</v>
      </c>
      <c r="C17" s="162"/>
      <c r="D17" s="163"/>
      <c r="E17" s="163"/>
      <c r="F17" s="163"/>
      <c r="G17" s="163"/>
      <c r="H17" s="164"/>
      <c r="I17" s="165">
        <f>[11]Форма_1!C56-SUM(C17:H17)</f>
        <v>0</v>
      </c>
      <c r="J17" s="162"/>
      <c r="K17" s="163"/>
      <c r="L17" s="163"/>
      <c r="M17" s="163"/>
      <c r="N17" s="163"/>
      <c r="O17" s="163">
        <v>1</v>
      </c>
      <c r="P17" s="86">
        <f>[11]Форма_1!C69-SUM(J17:O17)</f>
        <v>0</v>
      </c>
    </row>
    <row r="18" spans="1:16" ht="16.5" customHeight="1">
      <c r="A18" s="160" t="s">
        <v>64</v>
      </c>
      <c r="B18" s="161" t="s">
        <v>22</v>
      </c>
      <c r="C18" s="162"/>
      <c r="D18" s="163"/>
      <c r="E18" s="163"/>
      <c r="F18" s="163"/>
      <c r="G18" s="163"/>
      <c r="H18" s="164">
        <v>1</v>
      </c>
      <c r="I18" s="165">
        <f>[11]Форма_1!C57-SUM(C18:H18)</f>
        <v>0</v>
      </c>
      <c r="J18" s="162"/>
      <c r="K18" s="163"/>
      <c r="L18" s="163"/>
      <c r="M18" s="163"/>
      <c r="N18" s="163"/>
      <c r="O18" s="163"/>
      <c r="P18" s="86">
        <f>[11]Форма_1!C70-SUM(J18:O18)</f>
        <v>0</v>
      </c>
    </row>
    <row r="19" spans="1:16" ht="16.5" customHeight="1">
      <c r="A19" s="160" t="s">
        <v>65</v>
      </c>
      <c r="B19" s="161" t="s">
        <v>24</v>
      </c>
      <c r="C19" s="162"/>
      <c r="D19" s="163"/>
      <c r="E19" s="163"/>
      <c r="F19" s="163"/>
      <c r="G19" s="163"/>
      <c r="H19" s="164">
        <v>1</v>
      </c>
      <c r="I19" s="165">
        <f>[11]Форма_1!C58-SUM(C19:H19)</f>
        <v>0</v>
      </c>
      <c r="J19" s="162"/>
      <c r="K19" s="163"/>
      <c r="L19" s="163"/>
      <c r="M19" s="163"/>
      <c r="N19" s="163"/>
      <c r="O19" s="163"/>
      <c r="P19" s="86">
        <f>[11]Форма_1!C71-SUM(J19:O19)</f>
        <v>0</v>
      </c>
    </row>
    <row r="20" spans="1:16" ht="16.5" customHeight="1">
      <c r="A20" s="160" t="s">
        <v>66</v>
      </c>
      <c r="B20" s="161" t="s">
        <v>26</v>
      </c>
      <c r="C20" s="162"/>
      <c r="D20" s="163"/>
      <c r="E20" s="163"/>
      <c r="F20" s="163"/>
      <c r="G20" s="163"/>
      <c r="H20" s="164"/>
      <c r="I20" s="165">
        <f>[11]Форма_1!C59-SUM(C20:H20)</f>
        <v>0</v>
      </c>
      <c r="J20" s="162"/>
      <c r="K20" s="163"/>
      <c r="L20" s="163"/>
      <c r="M20" s="163"/>
      <c r="N20" s="163"/>
      <c r="O20" s="163">
        <v>1</v>
      </c>
      <c r="P20" s="86">
        <f>[11]Форма_1!C72-SUM(J20:O20)</f>
        <v>0</v>
      </c>
    </row>
    <row r="21" spans="1:16" ht="16.5" customHeight="1">
      <c r="A21" s="160" t="s">
        <v>67</v>
      </c>
      <c r="B21" s="161" t="s">
        <v>28</v>
      </c>
      <c r="C21" s="162"/>
      <c r="D21" s="163"/>
      <c r="E21" s="163"/>
      <c r="F21" s="163"/>
      <c r="G21" s="163"/>
      <c r="H21" s="164"/>
      <c r="I21" s="165">
        <f>[11]Форма_1!C60-SUM(C21:H21)</f>
        <v>0</v>
      </c>
      <c r="J21" s="162"/>
      <c r="K21" s="163"/>
      <c r="L21" s="163"/>
      <c r="M21" s="163"/>
      <c r="N21" s="163"/>
      <c r="O21" s="163">
        <v>1</v>
      </c>
      <c r="P21" s="86">
        <f>[11]Форма_1!C73-SUM(J21:O21)</f>
        <v>0</v>
      </c>
    </row>
    <row r="22" spans="1:16" ht="16.5" customHeight="1">
      <c r="A22" s="160" t="s">
        <v>68</v>
      </c>
      <c r="B22" s="161" t="s">
        <v>30</v>
      </c>
      <c r="C22" s="162">
        <v>1</v>
      </c>
      <c r="D22" s="163"/>
      <c r="E22" s="163"/>
      <c r="F22" s="163"/>
      <c r="G22" s="163"/>
      <c r="H22" s="164"/>
      <c r="I22" s="165">
        <f>[11]Форма_1!C61-SUM(C22:H22)</f>
        <v>0</v>
      </c>
      <c r="J22" s="162"/>
      <c r="K22" s="163"/>
      <c r="L22" s="163"/>
      <c r="M22" s="163"/>
      <c r="N22" s="163"/>
      <c r="O22" s="163"/>
      <c r="P22" s="86">
        <f>[11]Форма_1!C74-SUM(J22:O22)</f>
        <v>0</v>
      </c>
    </row>
    <row r="23" spans="1:16" ht="16.5" customHeight="1" thickBot="1">
      <c r="A23" s="166" t="s">
        <v>69</v>
      </c>
      <c r="B23" s="167" t="s">
        <v>32</v>
      </c>
      <c r="C23" s="168">
        <v>1</v>
      </c>
      <c r="D23" s="169"/>
      <c r="E23" s="169"/>
      <c r="F23" s="169"/>
      <c r="G23" s="169"/>
      <c r="H23" s="170"/>
      <c r="I23" s="171">
        <f>[11]Форма_1!C62-SUM(C23:H23)</f>
        <v>0</v>
      </c>
      <c r="J23" s="168"/>
      <c r="K23" s="169"/>
      <c r="L23" s="169"/>
      <c r="M23" s="169"/>
      <c r="N23" s="169"/>
      <c r="O23" s="169"/>
      <c r="P23" s="172">
        <f>[11]Форма_1!C75-SUM(J23:O23)</f>
        <v>0</v>
      </c>
    </row>
    <row r="24" spans="1:16" ht="90.75" thickBot="1">
      <c r="A24" s="144" t="s">
        <v>70</v>
      </c>
      <c r="B24" s="58" t="s">
        <v>72</v>
      </c>
      <c r="C24" s="145">
        <v>2</v>
      </c>
      <c r="D24" s="146"/>
      <c r="E24" s="146"/>
      <c r="F24" s="146"/>
      <c r="G24" s="146"/>
      <c r="H24" s="147"/>
      <c r="I24" s="78">
        <f>[11]Форма_1!C78-SUM(C24:H24)</f>
        <v>0</v>
      </c>
      <c r="J24" s="145"/>
      <c r="K24" s="146"/>
      <c r="L24" s="146"/>
      <c r="M24" s="146"/>
      <c r="N24" s="146"/>
      <c r="O24" s="146"/>
      <c r="P24" s="150">
        <f>[11]Форма_1!C79-SUM(J24:O24)</f>
        <v>0</v>
      </c>
    </row>
  </sheetData>
  <sheetProtection sheet="1" selectLockedCells="1"/>
  <mergeCells count="14">
    <mergeCell ref="P5:P7"/>
    <mergeCell ref="C6:G6"/>
    <mergeCell ref="H6:H7"/>
    <mergeCell ref="J6:N6"/>
    <mergeCell ref="O6:O7"/>
    <mergeCell ref="A12:B12"/>
    <mergeCell ref="C12:H12"/>
    <mergeCell ref="J12:O12"/>
    <mergeCell ref="A2:C2"/>
    <mergeCell ref="A5:A7"/>
    <mergeCell ref="B5:B7"/>
    <mergeCell ref="C5:H5"/>
    <mergeCell ref="I5:I7"/>
    <mergeCell ref="J5:O5"/>
  </mergeCells>
  <conditionalFormatting sqref="I9:I24">
    <cfRule type="cellIs" dxfId="15" priority="3" operator="greaterThan">
      <formula>0</formula>
    </cfRule>
    <cfRule type="cellIs" dxfId="14" priority="4" operator="lessThan">
      <formula>0</formula>
    </cfRule>
  </conditionalFormatting>
  <conditionalFormatting sqref="P9:P24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P24"/>
  <sheetViews>
    <sheetView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O11" sqref="O11"/>
    </sheetView>
  </sheetViews>
  <sheetFormatPr defaultColWidth="8.7109375" defaultRowHeight="15"/>
  <cols>
    <col min="1" max="1" width="4.85546875" style="5" customWidth="1"/>
    <col min="2" max="2" width="39.140625" style="6" customWidth="1"/>
    <col min="3" max="3" width="10.140625" style="6" customWidth="1"/>
    <col min="4" max="4" width="7.42578125" style="6" customWidth="1"/>
    <col min="5" max="5" width="10" style="6" customWidth="1"/>
    <col min="6" max="6" width="7.140625" style="6" customWidth="1"/>
    <col min="7" max="7" width="10.42578125" style="6" customWidth="1"/>
    <col min="8" max="8" width="8" style="6" customWidth="1"/>
    <col min="9" max="9" width="6.42578125" style="6" customWidth="1"/>
    <col min="10" max="10" width="10.5703125" style="6" customWidth="1"/>
    <col min="11" max="11" width="8.7109375" style="6"/>
    <col min="12" max="12" width="9.85546875" style="6" customWidth="1"/>
    <col min="13" max="15" width="8.7109375" style="6"/>
    <col min="16" max="16" width="6.85546875" style="6" customWidth="1"/>
    <col min="17" max="16384" width="8.7109375" style="6"/>
  </cols>
  <sheetData>
    <row r="1" spans="1:16" ht="18.75">
      <c r="A1" s="129" t="s">
        <v>151</v>
      </c>
      <c r="B1" s="2"/>
      <c r="C1" s="2"/>
      <c r="D1" s="130"/>
      <c r="E1" s="130"/>
      <c r="F1" s="130"/>
    </row>
    <row r="2" spans="1:16">
      <c r="A2" s="432" t="str">
        <f>[12]Форма_1!A2</f>
        <v>МАОУ Улу-Юльская СОШ</v>
      </c>
      <c r="B2" s="432"/>
      <c r="C2" s="432"/>
    </row>
    <row r="3" spans="1:16">
      <c r="A3" s="6"/>
    </row>
    <row r="4" spans="1:16" ht="15.75" thickBot="1">
      <c r="A4" s="6"/>
    </row>
    <row r="5" spans="1:16" ht="41.1" customHeight="1">
      <c r="A5" s="433" t="s">
        <v>53</v>
      </c>
      <c r="B5" s="436" t="s">
        <v>1</v>
      </c>
      <c r="C5" s="421" t="s">
        <v>144</v>
      </c>
      <c r="D5" s="422"/>
      <c r="E5" s="422"/>
      <c r="F5" s="422"/>
      <c r="G5" s="422"/>
      <c r="H5" s="423"/>
      <c r="I5" s="439" t="s">
        <v>52</v>
      </c>
      <c r="J5" s="421" t="s">
        <v>145</v>
      </c>
      <c r="K5" s="422"/>
      <c r="L5" s="422"/>
      <c r="M5" s="422"/>
      <c r="N5" s="422"/>
      <c r="O5" s="422"/>
      <c r="P5" s="442" t="s">
        <v>52</v>
      </c>
    </row>
    <row r="6" spans="1:16">
      <c r="A6" s="434"/>
      <c r="B6" s="437"/>
      <c r="C6" s="445" t="s">
        <v>54</v>
      </c>
      <c r="D6" s="446"/>
      <c r="E6" s="446"/>
      <c r="F6" s="446"/>
      <c r="G6" s="446"/>
      <c r="H6" s="447" t="s">
        <v>55</v>
      </c>
      <c r="I6" s="440"/>
      <c r="J6" s="445" t="s">
        <v>54</v>
      </c>
      <c r="K6" s="446"/>
      <c r="L6" s="446"/>
      <c r="M6" s="446"/>
      <c r="N6" s="446"/>
      <c r="O6" s="446" t="s">
        <v>55</v>
      </c>
      <c r="P6" s="443"/>
    </row>
    <row r="7" spans="1:16" ht="39" thickBot="1">
      <c r="A7" s="435"/>
      <c r="B7" s="438"/>
      <c r="C7" s="131" t="s">
        <v>56</v>
      </c>
      <c r="D7" s="132" t="s">
        <v>57</v>
      </c>
      <c r="E7" s="132" t="s">
        <v>58</v>
      </c>
      <c r="F7" s="132" t="s">
        <v>73</v>
      </c>
      <c r="G7" s="132" t="s">
        <v>59</v>
      </c>
      <c r="H7" s="448"/>
      <c r="I7" s="441"/>
      <c r="J7" s="131" t="s">
        <v>56</v>
      </c>
      <c r="K7" s="132" t="s">
        <v>57</v>
      </c>
      <c r="L7" s="132" t="s">
        <v>58</v>
      </c>
      <c r="M7" s="132" t="s">
        <v>73</v>
      </c>
      <c r="N7" s="132" t="s">
        <v>59</v>
      </c>
      <c r="O7" s="449"/>
      <c r="P7" s="444"/>
    </row>
    <row r="8" spans="1:16" ht="15.75" thickBot="1">
      <c r="A8" s="134">
        <v>1</v>
      </c>
      <c r="B8" s="135">
        <v>2</v>
      </c>
      <c r="C8" s="136">
        <v>3</v>
      </c>
      <c r="D8" s="136">
        <v>4</v>
      </c>
      <c r="E8" s="136">
        <v>5</v>
      </c>
      <c r="F8" s="136">
        <v>6</v>
      </c>
      <c r="G8" s="136">
        <v>7</v>
      </c>
      <c r="H8" s="136">
        <v>8</v>
      </c>
      <c r="I8" s="136">
        <v>9</v>
      </c>
      <c r="J8" s="136">
        <v>10</v>
      </c>
      <c r="K8" s="136">
        <v>11</v>
      </c>
      <c r="L8" s="136">
        <v>12</v>
      </c>
      <c r="M8" s="136">
        <v>13</v>
      </c>
      <c r="N8" s="136">
        <v>14</v>
      </c>
      <c r="O8" s="136">
        <v>15</v>
      </c>
      <c r="P8" s="136">
        <v>16</v>
      </c>
    </row>
    <row r="9" spans="1:16" ht="69" customHeight="1" thickBot="1">
      <c r="A9" s="137">
        <v>1</v>
      </c>
      <c r="B9" s="57" t="s">
        <v>146</v>
      </c>
      <c r="C9" s="138"/>
      <c r="D9" s="139"/>
      <c r="E9" s="139"/>
      <c r="F9" s="139"/>
      <c r="G9" s="139"/>
      <c r="H9" s="140">
        <v>1</v>
      </c>
      <c r="I9" s="82">
        <f>[12]Форма_1!C30-SUM(C9:H9)</f>
        <v>0</v>
      </c>
      <c r="J9" s="141"/>
      <c r="K9" s="142"/>
      <c r="L9" s="142"/>
      <c r="M9" s="142"/>
      <c r="N9" s="142"/>
      <c r="O9" s="142"/>
      <c r="P9" s="143">
        <f>[12]Форма_1!C31-SUM(J9:O9)</f>
        <v>0</v>
      </c>
    </row>
    <row r="10" spans="1:16" ht="69" customHeight="1" thickBot="1">
      <c r="A10" s="144">
        <v>2</v>
      </c>
      <c r="B10" s="58" t="s">
        <v>147</v>
      </c>
      <c r="C10" s="145"/>
      <c r="D10" s="146"/>
      <c r="E10" s="146"/>
      <c r="F10" s="146"/>
      <c r="G10" s="146"/>
      <c r="H10" s="147">
        <v>3</v>
      </c>
      <c r="I10" s="78">
        <f>[12]Форма_1!C34-SUM(C10:H10)</f>
        <v>0</v>
      </c>
      <c r="J10" s="148"/>
      <c r="K10" s="149"/>
      <c r="L10" s="149"/>
      <c r="M10" s="149"/>
      <c r="N10" s="149"/>
      <c r="O10" s="149"/>
      <c r="P10" s="150">
        <f>[12]Форма_1!C35-SUM(J10:O10)</f>
        <v>0</v>
      </c>
    </row>
    <row r="11" spans="1:16" ht="69" customHeight="1" thickBot="1">
      <c r="A11" s="151">
        <v>3</v>
      </c>
      <c r="B11" s="59" t="s">
        <v>148</v>
      </c>
      <c r="C11" s="152">
        <v>5</v>
      </c>
      <c r="D11" s="153"/>
      <c r="E11" s="153"/>
      <c r="F11" s="153"/>
      <c r="G11" s="153"/>
      <c r="H11" s="154">
        <v>2</v>
      </c>
      <c r="I11" s="155">
        <f>[12]Форма_1!C50-SUM(C11:H11)</f>
        <v>0</v>
      </c>
      <c r="J11" s="156"/>
      <c r="K11" s="157"/>
      <c r="L11" s="157"/>
      <c r="M11" s="157"/>
      <c r="N11" s="157"/>
      <c r="O11" s="157">
        <v>2</v>
      </c>
      <c r="P11" s="158">
        <f>[12]Форма_1!C63-SUM(J11:O11)</f>
        <v>0</v>
      </c>
    </row>
    <row r="12" spans="1:16" ht="14.45" customHeight="1">
      <c r="A12" s="427" t="s">
        <v>71</v>
      </c>
      <c r="B12" s="428"/>
      <c r="C12" s="429"/>
      <c r="D12" s="429"/>
      <c r="E12" s="429"/>
      <c r="F12" s="429"/>
      <c r="G12" s="429"/>
      <c r="H12" s="430"/>
      <c r="I12" s="159"/>
      <c r="J12" s="429"/>
      <c r="K12" s="429"/>
      <c r="L12" s="429"/>
      <c r="M12" s="429"/>
      <c r="N12" s="429"/>
      <c r="O12" s="431"/>
      <c r="P12" s="84"/>
    </row>
    <row r="13" spans="1:16" ht="16.5" customHeight="1">
      <c r="A13" s="160" t="s">
        <v>9</v>
      </c>
      <c r="B13" s="161" t="s">
        <v>12</v>
      </c>
      <c r="C13" s="162"/>
      <c r="D13" s="163"/>
      <c r="E13" s="163"/>
      <c r="F13" s="163"/>
      <c r="G13" s="163"/>
      <c r="H13" s="164">
        <v>1</v>
      </c>
      <c r="I13" s="165">
        <f>[12]Форма_1!C52-SUM(C13:H13)</f>
        <v>0</v>
      </c>
      <c r="J13" s="162"/>
      <c r="K13" s="163"/>
      <c r="L13" s="163"/>
      <c r="M13" s="163"/>
      <c r="N13" s="163"/>
      <c r="O13" s="163"/>
      <c r="P13" s="86">
        <f>[12]Форма_1!C65-SUM(J13:O13)</f>
        <v>0</v>
      </c>
    </row>
    <row r="14" spans="1:16" ht="16.5" customHeight="1">
      <c r="A14" s="160" t="s">
        <v>60</v>
      </c>
      <c r="B14" s="161" t="s">
        <v>14</v>
      </c>
      <c r="C14" s="162"/>
      <c r="D14" s="163"/>
      <c r="E14" s="163"/>
      <c r="F14" s="163"/>
      <c r="G14" s="163"/>
      <c r="H14" s="164"/>
      <c r="I14" s="165">
        <f>[12]Форма_1!C53-SUM(C14:H14)</f>
        <v>0</v>
      </c>
      <c r="J14" s="162"/>
      <c r="K14" s="163"/>
      <c r="L14" s="163"/>
      <c r="M14" s="163"/>
      <c r="N14" s="163"/>
      <c r="O14" s="163"/>
      <c r="P14" s="86">
        <f>[12]Форма_1!C66-SUM(J14:O14)</f>
        <v>0</v>
      </c>
    </row>
    <row r="15" spans="1:16" ht="16.5" customHeight="1">
      <c r="A15" s="160" t="s">
        <v>61</v>
      </c>
      <c r="B15" s="161" t="s">
        <v>16</v>
      </c>
      <c r="C15" s="162"/>
      <c r="D15" s="163"/>
      <c r="E15" s="163"/>
      <c r="F15" s="163"/>
      <c r="G15" s="163"/>
      <c r="H15" s="164">
        <v>1</v>
      </c>
      <c r="I15" s="165">
        <f>[12]Форма_1!C54-SUM(C15:H15)</f>
        <v>0</v>
      </c>
      <c r="J15" s="162"/>
      <c r="K15" s="163"/>
      <c r="L15" s="163"/>
      <c r="M15" s="163"/>
      <c r="N15" s="163"/>
      <c r="O15" s="163"/>
      <c r="P15" s="86">
        <f>[12]Форма_1!C67-SUM(J15:O15)</f>
        <v>0</v>
      </c>
    </row>
    <row r="16" spans="1:16" ht="16.5" customHeight="1">
      <c r="A16" s="160" t="s">
        <v>62</v>
      </c>
      <c r="B16" s="161" t="s">
        <v>18</v>
      </c>
      <c r="C16" s="162"/>
      <c r="D16" s="163"/>
      <c r="E16" s="163"/>
      <c r="F16" s="163"/>
      <c r="G16" s="163"/>
      <c r="H16" s="164">
        <v>1</v>
      </c>
      <c r="I16" s="165">
        <f>[12]Форма_1!C55-SUM(C16:H16)</f>
        <v>0</v>
      </c>
      <c r="J16" s="162"/>
      <c r="K16" s="163"/>
      <c r="L16" s="163"/>
      <c r="M16" s="163"/>
      <c r="N16" s="163"/>
      <c r="O16" s="163"/>
      <c r="P16" s="86">
        <f>[12]Форма_1!C68-SUM(J16:O16)</f>
        <v>0</v>
      </c>
    </row>
    <row r="17" spans="1:16" ht="16.5" customHeight="1">
      <c r="A17" s="160" t="s">
        <v>63</v>
      </c>
      <c r="B17" s="161" t="s">
        <v>20</v>
      </c>
      <c r="C17" s="162"/>
      <c r="D17" s="163"/>
      <c r="E17" s="163"/>
      <c r="F17" s="163"/>
      <c r="G17" s="163"/>
      <c r="H17" s="164">
        <v>1</v>
      </c>
      <c r="I17" s="165">
        <f>[12]Форма_1!C56-SUM(C17:H17)</f>
        <v>0</v>
      </c>
      <c r="J17" s="162"/>
      <c r="K17" s="163"/>
      <c r="L17" s="163"/>
      <c r="M17" s="163"/>
      <c r="N17" s="163"/>
      <c r="O17" s="163"/>
      <c r="P17" s="86">
        <f>[12]Форма_1!C69-SUM(J17:O17)</f>
        <v>0</v>
      </c>
    </row>
    <row r="18" spans="1:16" ht="16.5" customHeight="1">
      <c r="A18" s="160" t="s">
        <v>64</v>
      </c>
      <c r="B18" s="161" t="s">
        <v>22</v>
      </c>
      <c r="C18" s="162"/>
      <c r="D18" s="163"/>
      <c r="E18" s="163"/>
      <c r="F18" s="163"/>
      <c r="G18" s="163"/>
      <c r="H18" s="164">
        <v>1</v>
      </c>
      <c r="I18" s="165">
        <f>[12]Форма_1!C57-SUM(C18:H18)</f>
        <v>0</v>
      </c>
      <c r="J18" s="162"/>
      <c r="K18" s="163"/>
      <c r="L18" s="163"/>
      <c r="M18" s="163"/>
      <c r="N18" s="163"/>
      <c r="O18" s="163"/>
      <c r="P18" s="86">
        <f>[12]Форма_1!C70-SUM(J18:O18)</f>
        <v>0</v>
      </c>
    </row>
    <row r="19" spans="1:16" ht="16.5" customHeight="1">
      <c r="A19" s="160" t="s">
        <v>65</v>
      </c>
      <c r="B19" s="161" t="s">
        <v>24</v>
      </c>
      <c r="C19" s="162"/>
      <c r="D19" s="163"/>
      <c r="E19" s="163"/>
      <c r="F19" s="163"/>
      <c r="G19" s="163"/>
      <c r="H19" s="164">
        <v>1</v>
      </c>
      <c r="I19" s="165">
        <f>[12]Форма_1!C58-SUM(C19:H19)</f>
        <v>0</v>
      </c>
      <c r="J19" s="162"/>
      <c r="K19" s="163"/>
      <c r="L19" s="163"/>
      <c r="M19" s="163"/>
      <c r="N19" s="163"/>
      <c r="O19" s="163"/>
      <c r="P19" s="86">
        <f>[12]Форма_1!C71-SUM(J19:O19)</f>
        <v>0</v>
      </c>
    </row>
    <row r="20" spans="1:16" ht="16.5" customHeight="1">
      <c r="A20" s="160" t="s">
        <v>66</v>
      </c>
      <c r="B20" s="161" t="s">
        <v>26</v>
      </c>
      <c r="C20" s="162"/>
      <c r="D20" s="163"/>
      <c r="E20" s="163"/>
      <c r="F20" s="163"/>
      <c r="G20" s="163"/>
      <c r="H20" s="164"/>
      <c r="I20" s="165">
        <f>[12]Форма_1!C59-SUM(C20:H20)</f>
        <v>0</v>
      </c>
      <c r="J20" s="162"/>
      <c r="K20" s="163"/>
      <c r="L20" s="163"/>
      <c r="M20" s="163"/>
      <c r="N20" s="163"/>
      <c r="O20" s="163">
        <v>1</v>
      </c>
      <c r="P20" s="86">
        <f>[12]Форма_1!C72-SUM(J20:O20)</f>
        <v>0</v>
      </c>
    </row>
    <row r="21" spans="1:16" ht="16.5" customHeight="1">
      <c r="A21" s="160" t="s">
        <v>67</v>
      </c>
      <c r="B21" s="161" t="s">
        <v>28</v>
      </c>
      <c r="C21" s="162"/>
      <c r="D21" s="163"/>
      <c r="E21" s="163"/>
      <c r="F21" s="163"/>
      <c r="G21" s="163"/>
      <c r="H21" s="164">
        <v>1</v>
      </c>
      <c r="I21" s="165">
        <f>[12]Форма_1!C60-SUM(C21:H21)</f>
        <v>0</v>
      </c>
      <c r="J21" s="162"/>
      <c r="K21" s="163"/>
      <c r="L21" s="163"/>
      <c r="M21" s="163"/>
      <c r="N21" s="163"/>
      <c r="O21" s="163"/>
      <c r="P21" s="86">
        <f>[12]Форма_1!C73-SUM(J21:O21)</f>
        <v>0</v>
      </c>
    </row>
    <row r="22" spans="1:16" ht="16.5" customHeight="1">
      <c r="A22" s="160" t="s">
        <v>68</v>
      </c>
      <c r="B22" s="161" t="s">
        <v>30</v>
      </c>
      <c r="C22" s="162"/>
      <c r="D22" s="163"/>
      <c r="E22" s="163"/>
      <c r="F22" s="163"/>
      <c r="G22" s="163"/>
      <c r="H22" s="164"/>
      <c r="I22" s="165">
        <f>[12]Форма_1!C61-SUM(C22:H22)</f>
        <v>0</v>
      </c>
      <c r="J22" s="162"/>
      <c r="K22" s="163"/>
      <c r="L22" s="163"/>
      <c r="M22" s="163"/>
      <c r="N22" s="163"/>
      <c r="O22" s="163"/>
      <c r="P22" s="86">
        <f>[12]Форма_1!C74-SUM(J22:O22)</f>
        <v>0</v>
      </c>
    </row>
    <row r="23" spans="1:16" ht="16.5" customHeight="1" thickBot="1">
      <c r="A23" s="166" t="s">
        <v>69</v>
      </c>
      <c r="B23" s="167" t="s">
        <v>32</v>
      </c>
      <c r="C23" s="168"/>
      <c r="D23" s="169"/>
      <c r="E23" s="169"/>
      <c r="F23" s="169"/>
      <c r="G23" s="169"/>
      <c r="H23" s="170"/>
      <c r="I23" s="171">
        <f>[12]Форма_1!C62-SUM(C23:H23)</f>
        <v>0</v>
      </c>
      <c r="J23" s="168"/>
      <c r="K23" s="169"/>
      <c r="L23" s="169"/>
      <c r="M23" s="169"/>
      <c r="N23" s="169"/>
      <c r="O23" s="169">
        <v>1</v>
      </c>
      <c r="P23" s="172">
        <f>[12]Форма_1!C75-SUM(J23:O23)</f>
        <v>0</v>
      </c>
    </row>
    <row r="24" spans="1:16" ht="90.75" thickBot="1">
      <c r="A24" s="144" t="s">
        <v>70</v>
      </c>
      <c r="B24" s="58" t="s">
        <v>72</v>
      </c>
      <c r="C24" s="145">
        <v>3</v>
      </c>
      <c r="D24" s="146"/>
      <c r="E24" s="146"/>
      <c r="F24" s="146"/>
      <c r="G24" s="146"/>
      <c r="H24" s="147"/>
      <c r="I24" s="78">
        <f>[12]Форма_1!C78-SUM(C24:H24)</f>
        <v>0</v>
      </c>
      <c r="J24" s="145"/>
      <c r="K24" s="146"/>
      <c r="L24" s="146"/>
      <c r="M24" s="146"/>
      <c r="N24" s="146"/>
      <c r="O24" s="146"/>
      <c r="P24" s="150">
        <f>[12]Форма_1!C79-SUM(J24:O24)</f>
        <v>0</v>
      </c>
    </row>
  </sheetData>
  <sheetProtection sheet="1" selectLockedCells="1"/>
  <mergeCells count="14">
    <mergeCell ref="P5:P7"/>
    <mergeCell ref="C6:G6"/>
    <mergeCell ref="H6:H7"/>
    <mergeCell ref="J6:N6"/>
    <mergeCell ref="O6:O7"/>
    <mergeCell ref="A12:B12"/>
    <mergeCell ref="C12:H12"/>
    <mergeCell ref="J12:O12"/>
    <mergeCell ref="A2:C2"/>
    <mergeCell ref="A5:A7"/>
    <mergeCell ref="B5:B7"/>
    <mergeCell ref="C5:H5"/>
    <mergeCell ref="I5:I7"/>
    <mergeCell ref="J5:O5"/>
  </mergeCells>
  <conditionalFormatting sqref="I9:I24">
    <cfRule type="cellIs" dxfId="11" priority="3" operator="greaterThan">
      <formula>0</formula>
    </cfRule>
    <cfRule type="cellIs" dxfId="10" priority="4" operator="lessThan">
      <formula>0</formula>
    </cfRule>
  </conditionalFormatting>
  <conditionalFormatting sqref="P9:P24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P24"/>
  <sheetViews>
    <sheetView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D13" sqref="D13"/>
    </sheetView>
  </sheetViews>
  <sheetFormatPr defaultColWidth="8.7109375" defaultRowHeight="15"/>
  <cols>
    <col min="1" max="1" width="4.85546875" style="5" customWidth="1"/>
    <col min="2" max="2" width="39.140625" style="6" customWidth="1"/>
    <col min="3" max="3" width="10.140625" style="6" customWidth="1"/>
    <col min="4" max="4" width="7.42578125" style="6" customWidth="1"/>
    <col min="5" max="5" width="10" style="6" customWidth="1"/>
    <col min="6" max="6" width="7.140625" style="6" customWidth="1"/>
    <col min="7" max="7" width="10.42578125" style="6" customWidth="1"/>
    <col min="8" max="8" width="8" style="6" customWidth="1"/>
    <col min="9" max="9" width="6.42578125" style="6" customWidth="1"/>
    <col min="10" max="10" width="10.5703125" style="6" customWidth="1"/>
    <col min="11" max="11" width="8.7109375" style="6"/>
    <col min="12" max="12" width="9.85546875" style="6" customWidth="1"/>
    <col min="13" max="15" width="8.7109375" style="6"/>
    <col min="16" max="16" width="6.85546875" style="6" customWidth="1"/>
    <col min="17" max="16384" width="8.7109375" style="6"/>
  </cols>
  <sheetData>
    <row r="1" spans="1:16" ht="18.75">
      <c r="A1" s="129" t="s">
        <v>151</v>
      </c>
      <c r="B1" s="2"/>
      <c r="C1" s="2"/>
      <c r="D1" s="130"/>
      <c r="E1" s="130"/>
      <c r="F1" s="130"/>
    </row>
    <row r="2" spans="1:16">
      <c r="A2" s="432" t="str">
        <f>[13]Форма_1!A2</f>
        <v>МБОУ Торбеевская ООШ</v>
      </c>
      <c r="B2" s="432"/>
      <c r="C2" s="432"/>
    </row>
    <row r="3" spans="1:16">
      <c r="A3" s="6"/>
    </row>
    <row r="4" spans="1:16" ht="15.75" thickBot="1">
      <c r="A4" s="6"/>
    </row>
    <row r="5" spans="1:16" ht="41.1" customHeight="1">
      <c r="A5" s="433" t="s">
        <v>53</v>
      </c>
      <c r="B5" s="436" t="s">
        <v>1</v>
      </c>
      <c r="C5" s="421" t="s">
        <v>144</v>
      </c>
      <c r="D5" s="422"/>
      <c r="E5" s="422"/>
      <c r="F5" s="422"/>
      <c r="G5" s="422"/>
      <c r="H5" s="423"/>
      <c r="I5" s="439" t="s">
        <v>52</v>
      </c>
      <c r="J5" s="421" t="s">
        <v>145</v>
      </c>
      <c r="K5" s="422"/>
      <c r="L5" s="422"/>
      <c r="M5" s="422"/>
      <c r="N5" s="422"/>
      <c r="O5" s="422"/>
      <c r="P5" s="442" t="s">
        <v>52</v>
      </c>
    </row>
    <row r="6" spans="1:16">
      <c r="A6" s="434"/>
      <c r="B6" s="437"/>
      <c r="C6" s="445" t="s">
        <v>54</v>
      </c>
      <c r="D6" s="446"/>
      <c r="E6" s="446"/>
      <c r="F6" s="446"/>
      <c r="G6" s="446"/>
      <c r="H6" s="447" t="s">
        <v>55</v>
      </c>
      <c r="I6" s="440"/>
      <c r="J6" s="445" t="s">
        <v>54</v>
      </c>
      <c r="K6" s="446"/>
      <c r="L6" s="446"/>
      <c r="M6" s="446"/>
      <c r="N6" s="446"/>
      <c r="O6" s="446" t="s">
        <v>55</v>
      </c>
      <c r="P6" s="443"/>
    </row>
    <row r="7" spans="1:16" ht="39" thickBot="1">
      <c r="A7" s="435"/>
      <c r="B7" s="438"/>
      <c r="C7" s="131" t="s">
        <v>56</v>
      </c>
      <c r="D7" s="133" t="s">
        <v>57</v>
      </c>
      <c r="E7" s="133" t="s">
        <v>58</v>
      </c>
      <c r="F7" s="133" t="s">
        <v>73</v>
      </c>
      <c r="G7" s="133" t="s">
        <v>59</v>
      </c>
      <c r="H7" s="448"/>
      <c r="I7" s="441"/>
      <c r="J7" s="131" t="s">
        <v>56</v>
      </c>
      <c r="K7" s="133" t="s">
        <v>57</v>
      </c>
      <c r="L7" s="133" t="s">
        <v>58</v>
      </c>
      <c r="M7" s="133" t="s">
        <v>73</v>
      </c>
      <c r="N7" s="133" t="s">
        <v>59</v>
      </c>
      <c r="O7" s="449"/>
      <c r="P7" s="444"/>
    </row>
    <row r="8" spans="1:16" ht="15.75" thickBot="1">
      <c r="A8" s="134">
        <v>1</v>
      </c>
      <c r="B8" s="135">
        <v>2</v>
      </c>
      <c r="C8" s="136">
        <v>3</v>
      </c>
      <c r="D8" s="136">
        <v>4</v>
      </c>
      <c r="E8" s="136">
        <v>5</v>
      </c>
      <c r="F8" s="136">
        <v>6</v>
      </c>
      <c r="G8" s="136">
        <v>7</v>
      </c>
      <c r="H8" s="136">
        <v>8</v>
      </c>
      <c r="I8" s="136">
        <v>9</v>
      </c>
      <c r="J8" s="136">
        <v>10</v>
      </c>
      <c r="K8" s="136">
        <v>11</v>
      </c>
      <c r="L8" s="136">
        <v>12</v>
      </c>
      <c r="M8" s="136">
        <v>13</v>
      </c>
      <c r="N8" s="136">
        <v>14</v>
      </c>
      <c r="O8" s="136">
        <v>15</v>
      </c>
      <c r="P8" s="136">
        <v>16</v>
      </c>
    </row>
    <row r="9" spans="1:16" ht="69" customHeight="1" thickBot="1">
      <c r="A9" s="137">
        <v>1</v>
      </c>
      <c r="B9" s="57" t="s">
        <v>146</v>
      </c>
      <c r="C9" s="138">
        <v>1</v>
      </c>
      <c r="D9" s="139"/>
      <c r="E9" s="139"/>
      <c r="F9" s="139"/>
      <c r="G9" s="139"/>
      <c r="H9" s="140"/>
      <c r="I9" s="82">
        <f>[13]Форма_1!C30-SUM(C9:H9)</f>
        <v>0</v>
      </c>
      <c r="J9" s="141">
        <v>0</v>
      </c>
      <c r="K9" s="142"/>
      <c r="L9" s="142"/>
      <c r="M9" s="142"/>
      <c r="N9" s="142"/>
      <c r="O9" s="142"/>
      <c r="P9" s="143">
        <f>[13]Форма_1!C31-SUM(J9:O9)</f>
        <v>0</v>
      </c>
    </row>
    <row r="10" spans="1:16" ht="69" customHeight="1" thickBot="1">
      <c r="A10" s="144">
        <v>2</v>
      </c>
      <c r="B10" s="58" t="s">
        <v>147</v>
      </c>
      <c r="C10" s="145">
        <v>1</v>
      </c>
      <c r="D10" s="146"/>
      <c r="E10" s="146"/>
      <c r="F10" s="146"/>
      <c r="G10" s="146"/>
      <c r="H10" s="147"/>
      <c r="I10" s="78">
        <f>[13]Форма_1!C34-SUM(C10:H10)</f>
        <v>0</v>
      </c>
      <c r="J10" s="148">
        <v>2</v>
      </c>
      <c r="K10" s="149"/>
      <c r="L10" s="149"/>
      <c r="M10" s="149"/>
      <c r="N10" s="149"/>
      <c r="O10" s="149"/>
      <c r="P10" s="150">
        <f>[13]Форма_1!C35-SUM(J10:O10)</f>
        <v>0</v>
      </c>
    </row>
    <row r="11" spans="1:16" ht="69" customHeight="1" thickBot="1">
      <c r="A11" s="151">
        <v>3</v>
      </c>
      <c r="B11" s="59" t="s">
        <v>148</v>
      </c>
      <c r="C11" s="152">
        <v>3</v>
      </c>
      <c r="D11" s="153"/>
      <c r="E11" s="153"/>
      <c r="F11" s="153"/>
      <c r="G11" s="153"/>
      <c r="H11" s="154"/>
      <c r="I11" s="155">
        <f>[13]Форма_1!C50-SUM(C11:H11)</f>
        <v>0</v>
      </c>
      <c r="J11" s="156">
        <v>7</v>
      </c>
      <c r="K11" s="157"/>
      <c r="L11" s="157"/>
      <c r="M11" s="157"/>
      <c r="N11" s="157"/>
      <c r="O11" s="157"/>
      <c r="P11" s="158">
        <f>[13]Форма_1!C63-SUM(J11:O11)</f>
        <v>0</v>
      </c>
    </row>
    <row r="12" spans="1:16" ht="14.45" customHeight="1">
      <c r="A12" s="427" t="s">
        <v>71</v>
      </c>
      <c r="B12" s="428"/>
      <c r="C12" s="429"/>
      <c r="D12" s="429"/>
      <c r="E12" s="429"/>
      <c r="F12" s="429"/>
      <c r="G12" s="429"/>
      <c r="H12" s="430"/>
      <c r="I12" s="159"/>
      <c r="J12" s="429"/>
      <c r="K12" s="429"/>
      <c r="L12" s="429"/>
      <c r="M12" s="429"/>
      <c r="N12" s="429"/>
      <c r="O12" s="431"/>
      <c r="P12" s="84"/>
    </row>
    <row r="13" spans="1:16" ht="16.5" customHeight="1">
      <c r="A13" s="160" t="s">
        <v>9</v>
      </c>
      <c r="B13" s="161" t="s">
        <v>12</v>
      </c>
      <c r="C13" s="162">
        <v>1</v>
      </c>
      <c r="D13" s="163"/>
      <c r="E13" s="163"/>
      <c r="F13" s="163"/>
      <c r="G13" s="163"/>
      <c r="H13" s="164"/>
      <c r="I13" s="165">
        <f>[13]Форма_1!C52-SUM(C13:H13)</f>
        <v>0</v>
      </c>
      <c r="J13" s="162">
        <v>1</v>
      </c>
      <c r="K13" s="163"/>
      <c r="L13" s="163"/>
      <c r="M13" s="163"/>
      <c r="N13" s="163"/>
      <c r="O13" s="163"/>
      <c r="P13" s="86">
        <f>[13]Форма_1!C65-SUM(J13:O13)</f>
        <v>0</v>
      </c>
    </row>
    <row r="14" spans="1:16" ht="16.5" customHeight="1">
      <c r="A14" s="160" t="s">
        <v>60</v>
      </c>
      <c r="B14" s="161" t="s">
        <v>14</v>
      </c>
      <c r="C14" s="162"/>
      <c r="D14" s="163"/>
      <c r="E14" s="163"/>
      <c r="F14" s="163"/>
      <c r="G14" s="163"/>
      <c r="H14" s="164"/>
      <c r="I14" s="165">
        <f>[13]Форма_1!C53-SUM(C14:H14)</f>
        <v>0</v>
      </c>
      <c r="J14" s="162"/>
      <c r="K14" s="163"/>
      <c r="L14" s="163"/>
      <c r="M14" s="163"/>
      <c r="N14" s="163"/>
      <c r="O14" s="163"/>
      <c r="P14" s="86">
        <f>[13]Форма_1!C66-SUM(J14:O14)</f>
        <v>0</v>
      </c>
    </row>
    <row r="15" spans="1:16" ht="16.5" customHeight="1">
      <c r="A15" s="160" t="s">
        <v>61</v>
      </c>
      <c r="B15" s="161" t="s">
        <v>16</v>
      </c>
      <c r="C15" s="162"/>
      <c r="D15" s="163"/>
      <c r="E15" s="163"/>
      <c r="F15" s="163"/>
      <c r="G15" s="163"/>
      <c r="H15" s="164"/>
      <c r="I15" s="165">
        <f>[13]Форма_1!C54-SUM(C15:H15)</f>
        <v>0</v>
      </c>
      <c r="J15" s="162">
        <v>1</v>
      </c>
      <c r="K15" s="163"/>
      <c r="L15" s="163"/>
      <c r="M15" s="163"/>
      <c r="N15" s="163"/>
      <c r="O15" s="163"/>
      <c r="P15" s="86">
        <f>[13]Форма_1!C67-SUM(J15:O15)</f>
        <v>0</v>
      </c>
    </row>
    <row r="16" spans="1:16" ht="16.5" customHeight="1">
      <c r="A16" s="160" t="s">
        <v>62</v>
      </c>
      <c r="B16" s="161" t="s">
        <v>18</v>
      </c>
      <c r="C16" s="162"/>
      <c r="D16" s="163"/>
      <c r="E16" s="163"/>
      <c r="F16" s="163"/>
      <c r="G16" s="163"/>
      <c r="H16" s="164"/>
      <c r="I16" s="165">
        <f>[13]Форма_1!C55-SUM(C16:H16)</f>
        <v>0</v>
      </c>
      <c r="J16" s="162">
        <v>1</v>
      </c>
      <c r="K16" s="163"/>
      <c r="L16" s="163"/>
      <c r="M16" s="163"/>
      <c r="N16" s="163"/>
      <c r="O16" s="163"/>
      <c r="P16" s="86">
        <f>[13]Форма_1!C68-SUM(J16:O16)</f>
        <v>0</v>
      </c>
    </row>
    <row r="17" spans="1:16" ht="16.5" customHeight="1">
      <c r="A17" s="160" t="s">
        <v>63</v>
      </c>
      <c r="B17" s="161" t="s">
        <v>20</v>
      </c>
      <c r="C17" s="162"/>
      <c r="D17" s="163"/>
      <c r="E17" s="163"/>
      <c r="F17" s="163"/>
      <c r="G17" s="163"/>
      <c r="H17" s="164"/>
      <c r="I17" s="165">
        <f>[13]Форма_1!C56-SUM(C17:H17)</f>
        <v>0</v>
      </c>
      <c r="J17" s="162">
        <v>2</v>
      </c>
      <c r="K17" s="163"/>
      <c r="L17" s="163"/>
      <c r="M17" s="163"/>
      <c r="N17" s="163"/>
      <c r="O17" s="163"/>
      <c r="P17" s="86">
        <f>[13]Форма_1!C69-SUM(J17:O17)</f>
        <v>0</v>
      </c>
    </row>
    <row r="18" spans="1:16" ht="16.5" customHeight="1">
      <c r="A18" s="160" t="s">
        <v>64</v>
      </c>
      <c r="B18" s="161" t="s">
        <v>22</v>
      </c>
      <c r="C18" s="162"/>
      <c r="D18" s="163"/>
      <c r="E18" s="163"/>
      <c r="F18" s="163"/>
      <c r="G18" s="163"/>
      <c r="H18" s="164"/>
      <c r="I18" s="165">
        <f>[13]Форма_1!C57-SUM(C18:H18)</f>
        <v>0</v>
      </c>
      <c r="J18" s="162">
        <v>1</v>
      </c>
      <c r="K18" s="163"/>
      <c r="L18" s="163"/>
      <c r="M18" s="163"/>
      <c r="N18" s="163"/>
      <c r="O18" s="163"/>
      <c r="P18" s="86">
        <f>[13]Форма_1!C70-SUM(J18:O18)</f>
        <v>0</v>
      </c>
    </row>
    <row r="19" spans="1:16" ht="16.5" customHeight="1">
      <c r="A19" s="160" t="s">
        <v>65</v>
      </c>
      <c r="B19" s="161" t="s">
        <v>24</v>
      </c>
      <c r="C19" s="162">
        <v>1</v>
      </c>
      <c r="D19" s="163"/>
      <c r="E19" s="163"/>
      <c r="F19" s="163"/>
      <c r="G19" s="163"/>
      <c r="H19" s="164"/>
      <c r="I19" s="165">
        <f>[13]Форма_1!C58-SUM(C19:H19)</f>
        <v>0</v>
      </c>
      <c r="J19" s="162"/>
      <c r="K19" s="163"/>
      <c r="L19" s="163"/>
      <c r="M19" s="163"/>
      <c r="N19" s="163"/>
      <c r="O19" s="163"/>
      <c r="P19" s="86">
        <f>[13]Форма_1!C71-SUM(J19:O19)</f>
        <v>0</v>
      </c>
    </row>
    <row r="20" spans="1:16" ht="16.5" customHeight="1">
      <c r="A20" s="160" t="s">
        <v>66</v>
      </c>
      <c r="B20" s="161" t="s">
        <v>26</v>
      </c>
      <c r="C20" s="162">
        <v>1</v>
      </c>
      <c r="D20" s="163"/>
      <c r="E20" s="163"/>
      <c r="F20" s="163"/>
      <c r="G20" s="163"/>
      <c r="H20" s="164"/>
      <c r="I20" s="165">
        <f>[13]Форма_1!C59-SUM(C20:H20)</f>
        <v>0</v>
      </c>
      <c r="J20" s="162"/>
      <c r="K20" s="163"/>
      <c r="L20" s="163"/>
      <c r="M20" s="163"/>
      <c r="N20" s="163"/>
      <c r="O20" s="163"/>
      <c r="P20" s="86">
        <f>[13]Форма_1!C72-SUM(J20:O20)</f>
        <v>0</v>
      </c>
    </row>
    <row r="21" spans="1:16" ht="16.5" customHeight="1">
      <c r="A21" s="160" t="s">
        <v>67</v>
      </c>
      <c r="B21" s="161" t="s">
        <v>28</v>
      </c>
      <c r="C21" s="162"/>
      <c r="D21" s="163"/>
      <c r="E21" s="163"/>
      <c r="F21" s="163"/>
      <c r="G21" s="163"/>
      <c r="H21" s="164"/>
      <c r="I21" s="165">
        <f>[13]Форма_1!C60-SUM(C21:H21)</f>
        <v>0</v>
      </c>
      <c r="J21" s="162"/>
      <c r="K21" s="163"/>
      <c r="L21" s="163"/>
      <c r="M21" s="163"/>
      <c r="N21" s="163"/>
      <c r="O21" s="163"/>
      <c r="P21" s="86">
        <f>[13]Форма_1!C73-SUM(J21:O21)</f>
        <v>0</v>
      </c>
    </row>
    <row r="22" spans="1:16" ht="16.5" customHeight="1">
      <c r="A22" s="160" t="s">
        <v>68</v>
      </c>
      <c r="B22" s="161" t="s">
        <v>30</v>
      </c>
      <c r="C22" s="162"/>
      <c r="D22" s="163"/>
      <c r="E22" s="163"/>
      <c r="F22" s="163"/>
      <c r="G22" s="163"/>
      <c r="H22" s="164"/>
      <c r="I22" s="165">
        <f>[13]Форма_1!C61-SUM(C22:H22)</f>
        <v>0</v>
      </c>
      <c r="J22" s="162"/>
      <c r="K22" s="163"/>
      <c r="L22" s="163"/>
      <c r="M22" s="163"/>
      <c r="N22" s="163"/>
      <c r="O22" s="163"/>
      <c r="P22" s="86">
        <f>[13]Форма_1!C74-SUM(J22:O22)</f>
        <v>0</v>
      </c>
    </row>
    <row r="23" spans="1:16" ht="16.5" customHeight="1" thickBot="1">
      <c r="A23" s="166" t="s">
        <v>69</v>
      </c>
      <c r="B23" s="167" t="s">
        <v>32</v>
      </c>
      <c r="C23" s="168"/>
      <c r="D23" s="169"/>
      <c r="E23" s="169"/>
      <c r="F23" s="169"/>
      <c r="G23" s="169"/>
      <c r="H23" s="170"/>
      <c r="I23" s="171">
        <f>[13]Форма_1!C62-SUM(C23:H23)</f>
        <v>0</v>
      </c>
      <c r="J23" s="168">
        <v>1</v>
      </c>
      <c r="K23" s="169"/>
      <c r="L23" s="169"/>
      <c r="M23" s="169"/>
      <c r="N23" s="169"/>
      <c r="O23" s="169"/>
      <c r="P23" s="172">
        <f>[13]Форма_1!C75-SUM(J23:O23)</f>
        <v>0</v>
      </c>
    </row>
    <row r="24" spans="1:16" ht="90.75" thickBot="1">
      <c r="A24" s="144" t="s">
        <v>70</v>
      </c>
      <c r="B24" s="58" t="s">
        <v>72</v>
      </c>
      <c r="C24" s="145">
        <v>2</v>
      </c>
      <c r="D24" s="146"/>
      <c r="E24" s="146"/>
      <c r="F24" s="146"/>
      <c r="G24" s="146"/>
      <c r="H24" s="147"/>
      <c r="I24" s="78">
        <f>[13]Форма_1!C78-SUM(C24:H24)</f>
        <v>0</v>
      </c>
      <c r="J24" s="145"/>
      <c r="K24" s="146"/>
      <c r="L24" s="146"/>
      <c r="M24" s="146"/>
      <c r="N24" s="146"/>
      <c r="O24" s="146"/>
      <c r="P24" s="150">
        <f>[13]Форма_1!C79-SUM(J24:O24)</f>
        <v>0</v>
      </c>
    </row>
  </sheetData>
  <sheetProtection sheet="1" selectLockedCells="1"/>
  <mergeCells count="14">
    <mergeCell ref="A12:B12"/>
    <mergeCell ref="C12:H12"/>
    <mergeCell ref="J12:O12"/>
    <mergeCell ref="A2:C2"/>
    <mergeCell ref="A5:A7"/>
    <mergeCell ref="B5:B7"/>
    <mergeCell ref="C5:H5"/>
    <mergeCell ref="I5:I7"/>
    <mergeCell ref="J5:O5"/>
    <mergeCell ref="P5:P7"/>
    <mergeCell ref="C6:G6"/>
    <mergeCell ref="H6:H7"/>
    <mergeCell ref="J6:N6"/>
    <mergeCell ref="O6:O7"/>
  </mergeCells>
  <conditionalFormatting sqref="I9:I24">
    <cfRule type="cellIs" dxfId="7" priority="3" operator="greaterThan">
      <formula>0</formula>
    </cfRule>
    <cfRule type="cellIs" dxfId="6" priority="4" operator="lessThan">
      <formula>0</formula>
    </cfRule>
  </conditionalFormatting>
  <conditionalFormatting sqref="P9:P24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P24"/>
  <sheetViews>
    <sheetView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N9" sqref="N9"/>
    </sheetView>
  </sheetViews>
  <sheetFormatPr defaultColWidth="8.7109375" defaultRowHeight="15"/>
  <cols>
    <col min="1" max="1" width="4.85546875" style="5" customWidth="1"/>
    <col min="2" max="2" width="39.140625" style="6" customWidth="1"/>
    <col min="3" max="3" width="10.140625" style="6" customWidth="1"/>
    <col min="4" max="4" width="7.42578125" style="6" customWidth="1"/>
    <col min="5" max="5" width="10" style="6" customWidth="1"/>
    <col min="6" max="6" width="7.140625" style="6" customWidth="1"/>
    <col min="7" max="7" width="10.42578125" style="6" customWidth="1"/>
    <col min="8" max="8" width="8" style="6" customWidth="1"/>
    <col min="9" max="9" width="6.42578125" style="6" customWidth="1"/>
    <col min="10" max="10" width="10.5703125" style="6" customWidth="1"/>
    <col min="11" max="11" width="8.7109375" style="6"/>
    <col min="12" max="12" width="9.85546875" style="6" customWidth="1"/>
    <col min="13" max="15" width="8.7109375" style="6"/>
    <col min="16" max="16" width="6.85546875" style="6" customWidth="1"/>
    <col min="17" max="16384" width="8.7109375" style="6"/>
  </cols>
  <sheetData>
    <row r="1" spans="1:16" ht="18.75">
      <c r="A1" s="129" t="s">
        <v>151</v>
      </c>
      <c r="B1" s="2"/>
      <c r="C1" s="2"/>
      <c r="D1" s="130"/>
      <c r="E1" s="130"/>
      <c r="F1" s="130"/>
    </row>
    <row r="2" spans="1:16">
      <c r="A2" s="432">
        <f>[14]Форма_1!A2</f>
        <v>0</v>
      </c>
      <c r="B2" s="432"/>
      <c r="C2" s="432"/>
    </row>
    <row r="3" spans="1:16">
      <c r="A3" s="6"/>
    </row>
    <row r="4" spans="1:16" ht="15.75" thickBot="1">
      <c r="A4" s="6"/>
    </row>
    <row r="5" spans="1:16" ht="41.1" customHeight="1">
      <c r="A5" s="433" t="s">
        <v>53</v>
      </c>
      <c r="B5" s="436" t="s">
        <v>1</v>
      </c>
      <c r="C5" s="421" t="s">
        <v>144</v>
      </c>
      <c r="D5" s="422"/>
      <c r="E5" s="422"/>
      <c r="F5" s="422"/>
      <c r="G5" s="422"/>
      <c r="H5" s="423"/>
      <c r="I5" s="439" t="s">
        <v>52</v>
      </c>
      <c r="J5" s="421" t="s">
        <v>145</v>
      </c>
      <c r="K5" s="422"/>
      <c r="L5" s="422"/>
      <c r="M5" s="422"/>
      <c r="N5" s="422"/>
      <c r="O5" s="422"/>
      <c r="P5" s="442" t="s">
        <v>52</v>
      </c>
    </row>
    <row r="6" spans="1:16">
      <c r="A6" s="434"/>
      <c r="B6" s="437"/>
      <c r="C6" s="445" t="s">
        <v>54</v>
      </c>
      <c r="D6" s="446"/>
      <c r="E6" s="446"/>
      <c r="F6" s="446"/>
      <c r="G6" s="446"/>
      <c r="H6" s="447" t="s">
        <v>55</v>
      </c>
      <c r="I6" s="440"/>
      <c r="J6" s="445" t="s">
        <v>54</v>
      </c>
      <c r="K6" s="446"/>
      <c r="L6" s="446"/>
      <c r="M6" s="446"/>
      <c r="N6" s="446"/>
      <c r="O6" s="446" t="s">
        <v>55</v>
      </c>
      <c r="P6" s="443"/>
    </row>
    <row r="7" spans="1:16" ht="39" thickBot="1">
      <c r="A7" s="435"/>
      <c r="B7" s="438"/>
      <c r="C7" s="131" t="s">
        <v>56</v>
      </c>
      <c r="D7" s="380" t="s">
        <v>57</v>
      </c>
      <c r="E7" s="380" t="s">
        <v>58</v>
      </c>
      <c r="F7" s="380" t="s">
        <v>73</v>
      </c>
      <c r="G7" s="380" t="s">
        <v>59</v>
      </c>
      <c r="H7" s="448"/>
      <c r="I7" s="441"/>
      <c r="J7" s="131" t="s">
        <v>56</v>
      </c>
      <c r="K7" s="380" t="s">
        <v>57</v>
      </c>
      <c r="L7" s="380" t="s">
        <v>58</v>
      </c>
      <c r="M7" s="380" t="s">
        <v>73</v>
      </c>
      <c r="N7" s="380" t="s">
        <v>59</v>
      </c>
      <c r="O7" s="449"/>
      <c r="P7" s="444"/>
    </row>
    <row r="8" spans="1:16" ht="15.75" thickBot="1">
      <c r="A8" s="134">
        <v>1</v>
      </c>
      <c r="B8" s="135">
        <v>2</v>
      </c>
      <c r="C8" s="136">
        <v>3</v>
      </c>
      <c r="D8" s="136">
        <v>4</v>
      </c>
      <c r="E8" s="136">
        <v>5</v>
      </c>
      <c r="F8" s="136">
        <v>6</v>
      </c>
      <c r="G8" s="136">
        <v>7</v>
      </c>
      <c r="H8" s="136">
        <v>8</v>
      </c>
      <c r="I8" s="136">
        <v>9</v>
      </c>
      <c r="J8" s="136">
        <v>10</v>
      </c>
      <c r="K8" s="136">
        <v>11</v>
      </c>
      <c r="L8" s="136">
        <v>12</v>
      </c>
      <c r="M8" s="136">
        <v>13</v>
      </c>
      <c r="N8" s="136">
        <v>14</v>
      </c>
      <c r="O8" s="136">
        <v>15</v>
      </c>
      <c r="P8" s="136">
        <v>16</v>
      </c>
    </row>
    <row r="9" spans="1:16" ht="69" customHeight="1" thickBot="1">
      <c r="A9" s="137">
        <v>1</v>
      </c>
      <c r="B9" s="57" t="s">
        <v>146</v>
      </c>
      <c r="C9" s="138">
        <v>1</v>
      </c>
      <c r="D9" s="139"/>
      <c r="E9" s="139"/>
      <c r="F9" s="139"/>
      <c r="G9" s="139"/>
      <c r="H9" s="140">
        <v>2</v>
      </c>
      <c r="I9" s="82">
        <f>[14]Форма_1!C30-SUM(C9:H9)</f>
        <v>0</v>
      </c>
      <c r="J9" s="141"/>
      <c r="K9" s="142"/>
      <c r="L9" s="142"/>
      <c r="M9" s="142"/>
      <c r="N9" s="142"/>
      <c r="O9" s="142"/>
      <c r="P9" s="143">
        <f>[14]Форма_1!C31-SUM(J9:O9)</f>
        <v>0</v>
      </c>
    </row>
    <row r="10" spans="1:16" ht="69" customHeight="1" thickBot="1">
      <c r="A10" s="144">
        <v>2</v>
      </c>
      <c r="B10" s="58" t="s">
        <v>147</v>
      </c>
      <c r="C10" s="145"/>
      <c r="D10" s="146"/>
      <c r="E10" s="146"/>
      <c r="F10" s="146"/>
      <c r="G10" s="146"/>
      <c r="H10" s="147">
        <v>8</v>
      </c>
      <c r="I10" s="78">
        <f>[14]Форма_1!C34-SUM(C10:H10)</f>
        <v>0</v>
      </c>
      <c r="J10" s="148"/>
      <c r="K10" s="149"/>
      <c r="L10" s="149"/>
      <c r="M10" s="149"/>
      <c r="N10" s="149"/>
      <c r="O10" s="149"/>
      <c r="P10" s="150">
        <f>[14]Форма_1!C35-SUM(J10:O10)</f>
        <v>0</v>
      </c>
    </row>
    <row r="11" spans="1:16" ht="69" customHeight="1" thickBot="1">
      <c r="A11" s="151">
        <v>3</v>
      </c>
      <c r="B11" s="59" t="s">
        <v>148</v>
      </c>
      <c r="C11" s="152">
        <v>3</v>
      </c>
      <c r="D11" s="153"/>
      <c r="E11" s="153"/>
      <c r="F11" s="153"/>
      <c r="G11" s="153"/>
      <c r="H11" s="154">
        <v>6</v>
      </c>
      <c r="I11" s="155">
        <f>[14]Форма_1!C50-SUM(C11:H11)</f>
        <v>0</v>
      </c>
      <c r="J11" s="156"/>
      <c r="K11" s="157"/>
      <c r="L11" s="157"/>
      <c r="M11" s="157"/>
      <c r="N11" s="157"/>
      <c r="O11" s="157"/>
      <c r="P11" s="158">
        <f>[14]Форма_1!C63-SUM(J11:O11)</f>
        <v>0</v>
      </c>
    </row>
    <row r="12" spans="1:16" ht="14.45" customHeight="1">
      <c r="A12" s="427" t="s">
        <v>71</v>
      </c>
      <c r="B12" s="428"/>
      <c r="C12" s="429"/>
      <c r="D12" s="429"/>
      <c r="E12" s="429"/>
      <c r="F12" s="429"/>
      <c r="G12" s="429"/>
      <c r="H12" s="430"/>
      <c r="I12" s="159"/>
      <c r="J12" s="429"/>
      <c r="K12" s="429"/>
      <c r="L12" s="429"/>
      <c r="M12" s="429"/>
      <c r="N12" s="429"/>
      <c r="O12" s="431"/>
      <c r="P12" s="84"/>
    </row>
    <row r="13" spans="1:16" ht="16.5" customHeight="1">
      <c r="A13" s="160" t="s">
        <v>9</v>
      </c>
      <c r="B13" s="161" t="s">
        <v>12</v>
      </c>
      <c r="C13" s="162">
        <v>1</v>
      </c>
      <c r="D13" s="163"/>
      <c r="E13" s="163"/>
      <c r="F13" s="163"/>
      <c r="G13" s="163"/>
      <c r="H13" s="164"/>
      <c r="I13" s="165">
        <f>[14]Форма_1!C52-SUM(C13:H13)</f>
        <v>0</v>
      </c>
      <c r="J13" s="162"/>
      <c r="K13" s="163"/>
      <c r="L13" s="163"/>
      <c r="M13" s="163"/>
      <c r="N13" s="163"/>
      <c r="O13" s="163"/>
      <c r="P13" s="86">
        <f>[14]Форма_1!C65-SUM(J13:O13)</f>
        <v>0</v>
      </c>
    </row>
    <row r="14" spans="1:16" ht="16.5" customHeight="1">
      <c r="A14" s="160" t="s">
        <v>60</v>
      </c>
      <c r="B14" s="161" t="s">
        <v>14</v>
      </c>
      <c r="C14" s="162">
        <v>0</v>
      </c>
      <c r="D14" s="163"/>
      <c r="E14" s="163"/>
      <c r="F14" s="163"/>
      <c r="G14" s="163">
        <v>0</v>
      </c>
      <c r="H14" s="164"/>
      <c r="I14" s="165">
        <f>[14]Форма_1!C53-SUM(C14:H14)</f>
        <v>0</v>
      </c>
      <c r="J14" s="162">
        <v>0</v>
      </c>
      <c r="K14" s="163"/>
      <c r="L14" s="163"/>
      <c r="M14" s="163"/>
      <c r="N14" s="163"/>
      <c r="O14" s="163"/>
      <c r="P14" s="86">
        <f>[14]Форма_1!C66-SUM(J14:O14)</f>
        <v>0</v>
      </c>
    </row>
    <row r="15" spans="1:16" ht="16.5" customHeight="1">
      <c r="A15" s="160" t="s">
        <v>61</v>
      </c>
      <c r="B15" s="161" t="s">
        <v>16</v>
      </c>
      <c r="C15" s="162">
        <v>1</v>
      </c>
      <c r="D15" s="163"/>
      <c r="E15" s="163"/>
      <c r="F15" s="163"/>
      <c r="G15" s="163"/>
      <c r="H15" s="164"/>
      <c r="I15" s="165">
        <f>[14]Форма_1!C54-SUM(C15:H15)</f>
        <v>0</v>
      </c>
      <c r="J15" s="162"/>
      <c r="K15" s="163"/>
      <c r="L15" s="163"/>
      <c r="M15" s="163"/>
      <c r="N15" s="163"/>
      <c r="O15" s="163"/>
      <c r="P15" s="86">
        <f>[14]Форма_1!C67-SUM(J15:O15)</f>
        <v>0</v>
      </c>
    </row>
    <row r="16" spans="1:16" ht="16.5" customHeight="1">
      <c r="A16" s="160" t="s">
        <v>62</v>
      </c>
      <c r="B16" s="161" t="s">
        <v>18</v>
      </c>
      <c r="C16" s="162">
        <v>1</v>
      </c>
      <c r="D16" s="163"/>
      <c r="E16" s="163"/>
      <c r="F16" s="163"/>
      <c r="G16" s="163"/>
      <c r="H16" s="164"/>
      <c r="I16" s="165">
        <f>[14]Форма_1!C55-SUM(C16:H16)</f>
        <v>0</v>
      </c>
      <c r="J16" s="162"/>
      <c r="K16" s="163"/>
      <c r="L16" s="163"/>
      <c r="M16" s="163"/>
      <c r="N16" s="163"/>
      <c r="O16" s="163"/>
      <c r="P16" s="86">
        <f>[14]Форма_1!C68-SUM(J16:O16)</f>
        <v>0</v>
      </c>
    </row>
    <row r="17" spans="1:16" ht="16.5" customHeight="1">
      <c r="A17" s="160" t="s">
        <v>63</v>
      </c>
      <c r="B17" s="161" t="s">
        <v>20</v>
      </c>
      <c r="C17" s="162">
        <v>1</v>
      </c>
      <c r="D17" s="163"/>
      <c r="E17" s="163"/>
      <c r="F17" s="163"/>
      <c r="G17" s="163"/>
      <c r="H17" s="164"/>
      <c r="I17" s="165">
        <f>[14]Форма_1!C56-SUM(C17:H17)</f>
        <v>0</v>
      </c>
      <c r="J17" s="162"/>
      <c r="K17" s="163"/>
      <c r="L17" s="163"/>
      <c r="M17" s="163"/>
      <c r="N17" s="163"/>
      <c r="O17" s="163"/>
      <c r="P17" s="86">
        <f>[14]Форма_1!C69-SUM(J17:O17)</f>
        <v>0</v>
      </c>
    </row>
    <row r="18" spans="1:16" ht="16.5" customHeight="1">
      <c r="A18" s="160" t="s">
        <v>64</v>
      </c>
      <c r="B18" s="161" t="s">
        <v>22</v>
      </c>
      <c r="C18" s="162">
        <v>1</v>
      </c>
      <c r="D18" s="163"/>
      <c r="E18" s="163"/>
      <c r="F18" s="163"/>
      <c r="G18" s="163"/>
      <c r="H18" s="164"/>
      <c r="I18" s="165">
        <f>[14]Форма_1!C57-SUM(C18:H18)</f>
        <v>0</v>
      </c>
      <c r="J18" s="162"/>
      <c r="K18" s="163"/>
      <c r="L18" s="163"/>
      <c r="M18" s="163"/>
      <c r="N18" s="163"/>
      <c r="O18" s="163"/>
      <c r="P18" s="86">
        <f>[14]Форма_1!C70-SUM(J18:O18)</f>
        <v>0</v>
      </c>
    </row>
    <row r="19" spans="1:16" ht="16.5" customHeight="1">
      <c r="A19" s="160" t="s">
        <v>65</v>
      </c>
      <c r="B19" s="161" t="s">
        <v>24</v>
      </c>
      <c r="C19" s="162">
        <v>0</v>
      </c>
      <c r="D19" s="163"/>
      <c r="E19" s="163"/>
      <c r="F19" s="163"/>
      <c r="G19" s="163"/>
      <c r="H19" s="164"/>
      <c r="I19" s="165">
        <f>[14]Форма_1!C58-SUM(C19:H19)</f>
        <v>0</v>
      </c>
      <c r="J19" s="162">
        <v>0</v>
      </c>
      <c r="K19" s="163"/>
      <c r="L19" s="163"/>
      <c r="M19" s="163"/>
      <c r="N19" s="163"/>
      <c r="O19" s="163"/>
      <c r="P19" s="86">
        <f>[14]Форма_1!C71-SUM(J19:O19)</f>
        <v>0</v>
      </c>
    </row>
    <row r="20" spans="1:16" ht="16.5" customHeight="1">
      <c r="A20" s="160" t="s">
        <v>66</v>
      </c>
      <c r="B20" s="161" t="s">
        <v>26</v>
      </c>
      <c r="C20" s="162">
        <v>1</v>
      </c>
      <c r="D20" s="163"/>
      <c r="E20" s="163"/>
      <c r="F20" s="163"/>
      <c r="G20" s="163"/>
      <c r="H20" s="164"/>
      <c r="I20" s="165">
        <f>[14]Форма_1!C59-SUM(C20:H20)</f>
        <v>0</v>
      </c>
      <c r="J20" s="162"/>
      <c r="K20" s="163"/>
      <c r="L20" s="163"/>
      <c r="M20" s="163"/>
      <c r="N20" s="163"/>
      <c r="O20" s="163"/>
      <c r="P20" s="86">
        <f>[14]Форма_1!C72-SUM(J20:O20)</f>
        <v>0</v>
      </c>
    </row>
    <row r="21" spans="1:16" ht="16.5" customHeight="1">
      <c r="A21" s="160" t="s">
        <v>67</v>
      </c>
      <c r="B21" s="161" t="s">
        <v>28</v>
      </c>
      <c r="C21" s="162">
        <v>0</v>
      </c>
      <c r="D21" s="163"/>
      <c r="E21" s="163"/>
      <c r="F21" s="163"/>
      <c r="G21" s="163"/>
      <c r="H21" s="164"/>
      <c r="I21" s="165">
        <f>[14]Форма_1!C60-SUM(C21:H21)</f>
        <v>0</v>
      </c>
      <c r="J21" s="162">
        <v>0</v>
      </c>
      <c r="K21" s="163"/>
      <c r="L21" s="163"/>
      <c r="M21" s="163"/>
      <c r="N21" s="163"/>
      <c r="O21" s="163"/>
      <c r="P21" s="86">
        <f>[14]Форма_1!C73-SUM(J21:O21)</f>
        <v>0</v>
      </c>
    </row>
    <row r="22" spans="1:16" ht="16.5" customHeight="1">
      <c r="A22" s="160" t="s">
        <v>68</v>
      </c>
      <c r="B22" s="161" t="s">
        <v>30</v>
      </c>
      <c r="C22" s="162">
        <v>2</v>
      </c>
      <c r="D22" s="163"/>
      <c r="E22" s="163"/>
      <c r="F22" s="163"/>
      <c r="G22" s="163"/>
      <c r="H22" s="164"/>
      <c r="I22" s="165">
        <f>[14]Форма_1!C61-SUM(C22:H22)</f>
        <v>0</v>
      </c>
      <c r="J22" s="162"/>
      <c r="K22" s="163"/>
      <c r="L22" s="163"/>
      <c r="M22" s="163"/>
      <c r="N22" s="163"/>
      <c r="O22" s="163"/>
      <c r="P22" s="86">
        <f>[14]Форма_1!C74-SUM(J22:O22)</f>
        <v>0</v>
      </c>
    </row>
    <row r="23" spans="1:16" ht="16.5" customHeight="1" thickBot="1">
      <c r="A23" s="166" t="s">
        <v>69</v>
      </c>
      <c r="B23" s="167" t="s">
        <v>32</v>
      </c>
      <c r="C23" s="168">
        <v>1</v>
      </c>
      <c r="D23" s="169"/>
      <c r="E23" s="169"/>
      <c r="F23" s="169"/>
      <c r="G23" s="169"/>
      <c r="H23" s="170"/>
      <c r="I23" s="171">
        <f>[14]Форма_1!C62-SUM(C23:H23)</f>
        <v>0</v>
      </c>
      <c r="J23" s="168"/>
      <c r="K23" s="169"/>
      <c r="L23" s="169"/>
      <c r="M23" s="169"/>
      <c r="N23" s="169"/>
      <c r="O23" s="169"/>
      <c r="P23" s="172">
        <f>[14]Форма_1!C75-SUM(J23:O23)</f>
        <v>0</v>
      </c>
    </row>
    <row r="24" spans="1:16" ht="90.75" thickBot="1">
      <c r="A24" s="144" t="s">
        <v>70</v>
      </c>
      <c r="B24" s="58" t="s">
        <v>72</v>
      </c>
      <c r="C24" s="145">
        <v>3</v>
      </c>
      <c r="D24" s="146"/>
      <c r="E24" s="146"/>
      <c r="F24" s="146"/>
      <c r="G24" s="146"/>
      <c r="H24" s="147"/>
      <c r="I24" s="78">
        <f>[14]Форма_1!C78-SUM(C24:H24)</f>
        <v>0</v>
      </c>
      <c r="J24" s="145">
        <v>1</v>
      </c>
      <c r="K24" s="146"/>
      <c r="L24" s="146"/>
      <c r="M24" s="146"/>
      <c r="N24" s="146"/>
      <c r="O24" s="146"/>
      <c r="P24" s="150">
        <f>[14]Форма_1!C79-SUM(J24:O24)</f>
        <v>0</v>
      </c>
    </row>
  </sheetData>
  <sheetProtection sheet="1" selectLockedCells="1"/>
  <mergeCells count="14">
    <mergeCell ref="P5:P7"/>
    <mergeCell ref="C6:G6"/>
    <mergeCell ref="H6:H7"/>
    <mergeCell ref="J6:N6"/>
    <mergeCell ref="O6:O7"/>
    <mergeCell ref="A12:B12"/>
    <mergeCell ref="C12:H12"/>
    <mergeCell ref="J12:O12"/>
    <mergeCell ref="A2:C2"/>
    <mergeCell ref="A5:A7"/>
    <mergeCell ref="B5:B7"/>
    <mergeCell ref="C5:H5"/>
    <mergeCell ref="I5:I7"/>
    <mergeCell ref="J5:O5"/>
  </mergeCells>
  <conditionalFormatting sqref="I9:I24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P9:P2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"/>
  <sheetViews>
    <sheetView workbookViewId="0">
      <selection activeCell="A38" sqref="A3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C50" sqref="C50"/>
    </sheetView>
  </sheetViews>
  <sheetFormatPr defaultColWidth="9.140625" defaultRowHeight="15"/>
  <cols>
    <col min="1" max="1" width="7.5703125" style="126" customWidth="1"/>
    <col min="2" max="2" width="72.85546875" style="127" customWidth="1"/>
    <col min="3" max="3" width="9.140625" style="13"/>
    <col min="4" max="4" width="10.5703125" style="128" customWidth="1"/>
    <col min="5" max="5" width="10.7109375" style="128" customWidth="1"/>
    <col min="6" max="6" width="47.28515625" style="6" customWidth="1"/>
    <col min="7" max="16384" width="9.140625" style="6"/>
  </cols>
  <sheetData>
    <row r="1" spans="1:6" s="106" customFormat="1" ht="18.75">
      <c r="A1" s="104" t="s">
        <v>151</v>
      </c>
      <c r="B1" s="105"/>
      <c r="D1" s="107"/>
      <c r="E1" s="107"/>
    </row>
    <row r="2" spans="1:6" s="106" customFormat="1">
      <c r="A2" s="389" t="s">
        <v>176</v>
      </c>
      <c r="B2" s="389"/>
      <c r="C2" s="389"/>
      <c r="D2" s="107"/>
      <c r="E2" s="107"/>
    </row>
    <row r="3" spans="1:6" s="106" customFormat="1">
      <c r="A3" s="108"/>
      <c r="B3" s="109"/>
      <c r="D3" s="107"/>
      <c r="E3" s="107"/>
    </row>
    <row r="4" spans="1:6" s="106" customFormat="1" ht="15.75" thickBot="1">
      <c r="A4" s="108"/>
      <c r="B4" s="109"/>
      <c r="D4" s="107"/>
      <c r="E4" s="107"/>
    </row>
    <row r="5" spans="1:6" s="116" customFormat="1" ht="29.25" thickBot="1">
      <c r="A5" s="110" t="s">
        <v>0</v>
      </c>
      <c r="B5" s="111" t="s">
        <v>1</v>
      </c>
      <c r="C5" s="112" t="s">
        <v>2</v>
      </c>
      <c r="D5" s="113" t="s">
        <v>74</v>
      </c>
      <c r="E5" s="114" t="s">
        <v>75</v>
      </c>
      <c r="F5" s="115" t="s">
        <v>76</v>
      </c>
    </row>
    <row r="6" spans="1:6" s="4" customFormat="1" ht="21" customHeight="1" thickBot="1">
      <c r="A6" s="386" t="s">
        <v>88</v>
      </c>
      <c r="B6" s="387"/>
      <c r="C6" s="388"/>
      <c r="D6" s="79"/>
      <c r="E6" s="79"/>
      <c r="F6" s="91"/>
    </row>
    <row r="7" spans="1:6" s="4" customFormat="1" ht="27.75" thickBot="1">
      <c r="A7" s="46">
        <v>1</v>
      </c>
      <c r="B7" s="47" t="s">
        <v>153</v>
      </c>
      <c r="C7" s="48">
        <v>1</v>
      </c>
      <c r="D7" s="82">
        <f>C7-(C9+C8)</f>
        <v>0</v>
      </c>
      <c r="E7" s="79"/>
      <c r="F7" s="92"/>
    </row>
    <row r="8" spans="1:6" s="4" customFormat="1" ht="30.75" thickBot="1">
      <c r="A8" s="74" t="s">
        <v>90</v>
      </c>
      <c r="B8" s="10" t="s">
        <v>154</v>
      </c>
      <c r="C8" s="48">
        <v>1</v>
      </c>
      <c r="D8" s="79"/>
      <c r="E8" s="80">
        <f>$C$7-C8</f>
        <v>0</v>
      </c>
      <c r="F8" s="92"/>
    </row>
    <row r="9" spans="1:6" s="4" customFormat="1" ht="54" customHeight="1" thickBot="1">
      <c r="A9" s="74" t="s">
        <v>92</v>
      </c>
      <c r="B9" s="10" t="s">
        <v>155</v>
      </c>
      <c r="C9" s="48">
        <v>0</v>
      </c>
      <c r="D9" s="80">
        <f>C9-(C11+C12+C10)</f>
        <v>0</v>
      </c>
      <c r="E9" s="80">
        <f>$C$7-C9</f>
        <v>1</v>
      </c>
      <c r="F9" s="92"/>
    </row>
    <row r="10" spans="1:6" s="4" customFormat="1" ht="33.75" customHeight="1" thickBot="1">
      <c r="A10" s="49" t="s">
        <v>94</v>
      </c>
      <c r="B10" s="50" t="s">
        <v>156</v>
      </c>
      <c r="C10" s="48">
        <v>0</v>
      </c>
      <c r="D10" s="79"/>
      <c r="E10" s="101">
        <f>$C$9-C10</f>
        <v>0</v>
      </c>
      <c r="F10" s="92"/>
    </row>
    <row r="11" spans="1:6" s="4" customFormat="1" ht="83.25" customHeight="1" thickBot="1">
      <c r="A11" s="51" t="s">
        <v>96</v>
      </c>
      <c r="B11" s="52" t="s">
        <v>157</v>
      </c>
      <c r="C11" s="48">
        <v>0</v>
      </c>
      <c r="D11" s="79"/>
      <c r="E11" s="101">
        <f>$C$9-C11</f>
        <v>0</v>
      </c>
      <c r="F11" s="92"/>
    </row>
    <row r="12" spans="1:6" s="4" customFormat="1" ht="66.75" customHeight="1" thickBot="1">
      <c r="A12" s="53" t="s">
        <v>98</v>
      </c>
      <c r="B12" s="50" t="s">
        <v>158</v>
      </c>
      <c r="C12" s="48">
        <v>0</v>
      </c>
      <c r="D12" s="79"/>
      <c r="E12" s="101">
        <f>$C$9-C12</f>
        <v>0</v>
      </c>
      <c r="F12" s="93"/>
    </row>
    <row r="13" spans="1:6" s="4" customFormat="1" ht="30.75" thickBot="1">
      <c r="A13" s="74" t="s">
        <v>100</v>
      </c>
      <c r="B13" s="10" t="s">
        <v>159</v>
      </c>
      <c r="C13" s="48">
        <v>1</v>
      </c>
      <c r="D13" s="79"/>
      <c r="E13" s="80">
        <f>$C$7-C13</f>
        <v>0</v>
      </c>
      <c r="F13" s="92"/>
    </row>
    <row r="14" spans="1:6" s="4" customFormat="1" ht="30.75" thickBot="1">
      <c r="A14" s="74" t="s">
        <v>102</v>
      </c>
      <c r="B14" s="10" t="s">
        <v>160</v>
      </c>
      <c r="C14" s="48">
        <v>1</v>
      </c>
      <c r="D14" s="79"/>
      <c r="E14" s="80">
        <f>$C$7-C14</f>
        <v>0</v>
      </c>
      <c r="F14" s="92"/>
    </row>
    <row r="15" spans="1:6" s="4" customFormat="1" ht="30.75" thickBot="1">
      <c r="A15" s="74" t="s">
        <v>104</v>
      </c>
      <c r="B15" s="10" t="s">
        <v>161</v>
      </c>
      <c r="C15" s="48">
        <v>1</v>
      </c>
      <c r="D15" s="79"/>
      <c r="E15" s="80">
        <f>$C$7-C15</f>
        <v>0</v>
      </c>
      <c r="F15" s="92"/>
    </row>
    <row r="16" spans="1:6" s="4" customFormat="1" ht="41.25" thickBot="1">
      <c r="A16" s="46" t="s">
        <v>106</v>
      </c>
      <c r="B16" s="54" t="s">
        <v>162</v>
      </c>
      <c r="C16" s="48">
        <v>1</v>
      </c>
      <c r="D16" s="82">
        <f>C16-(C18+C17)</f>
        <v>0</v>
      </c>
      <c r="E16" s="79"/>
      <c r="F16" s="92"/>
    </row>
    <row r="17" spans="1:6" s="4" customFormat="1" ht="30.75" thickBot="1">
      <c r="A17" s="74" t="s">
        <v>108</v>
      </c>
      <c r="B17" s="10" t="s">
        <v>163</v>
      </c>
      <c r="C17" s="48">
        <v>1</v>
      </c>
      <c r="D17" s="79"/>
      <c r="E17" s="80">
        <f>$C$16-C17</f>
        <v>0</v>
      </c>
      <c r="F17" s="92"/>
    </row>
    <row r="18" spans="1:6" s="4" customFormat="1" ht="30.75" thickBot="1">
      <c r="A18" s="74" t="s">
        <v>7</v>
      </c>
      <c r="B18" s="10" t="s">
        <v>164</v>
      </c>
      <c r="C18" s="48">
        <v>0</v>
      </c>
      <c r="D18" s="80">
        <f>C18-(C20+C21+C19+C22)</f>
        <v>0</v>
      </c>
      <c r="E18" s="80">
        <f>$C$16-C18</f>
        <v>1</v>
      </c>
      <c r="F18" s="92"/>
    </row>
    <row r="19" spans="1:6" s="4" customFormat="1" ht="37.5" customHeight="1" thickBot="1">
      <c r="A19" s="7" t="s">
        <v>111</v>
      </c>
      <c r="B19" s="52" t="s">
        <v>165</v>
      </c>
      <c r="C19" s="48">
        <v>0</v>
      </c>
      <c r="D19" s="79"/>
      <c r="E19" s="101">
        <f>$C$18-C19</f>
        <v>0</v>
      </c>
      <c r="F19" s="92"/>
    </row>
    <row r="20" spans="1:6" s="4" customFormat="1" ht="21.75" customHeight="1" thickBot="1">
      <c r="A20" s="7" t="s">
        <v>113</v>
      </c>
      <c r="B20" s="50" t="s">
        <v>166</v>
      </c>
      <c r="C20" s="48">
        <v>0</v>
      </c>
      <c r="D20" s="79"/>
      <c r="E20" s="101">
        <f t="shared" ref="E20:E22" si="0">$C$18-C20</f>
        <v>0</v>
      </c>
      <c r="F20" s="92"/>
    </row>
    <row r="21" spans="1:6" s="4" customFormat="1" ht="75.75" thickBot="1">
      <c r="A21" s="7" t="s">
        <v>115</v>
      </c>
      <c r="B21" s="55" t="s">
        <v>167</v>
      </c>
      <c r="C21" s="48">
        <v>0</v>
      </c>
      <c r="D21" s="79"/>
      <c r="E21" s="101">
        <f t="shared" si="0"/>
        <v>0</v>
      </c>
      <c r="F21" s="92"/>
    </row>
    <row r="22" spans="1:6" s="4" customFormat="1" ht="60.75" thickBot="1">
      <c r="A22" s="7" t="s">
        <v>117</v>
      </c>
      <c r="B22" s="55" t="s">
        <v>168</v>
      </c>
      <c r="C22" s="48">
        <v>0</v>
      </c>
      <c r="D22" s="79"/>
      <c r="E22" s="101">
        <f t="shared" si="0"/>
        <v>0</v>
      </c>
      <c r="F22" s="93"/>
    </row>
    <row r="23" spans="1:6" s="4" customFormat="1" ht="30.75" thickBot="1">
      <c r="A23" s="74" t="s">
        <v>8</v>
      </c>
      <c r="B23" s="10" t="s">
        <v>169</v>
      </c>
      <c r="C23" s="48">
        <v>0</v>
      </c>
      <c r="D23" s="79"/>
      <c r="E23" s="80">
        <f>$C$16-C23</f>
        <v>1</v>
      </c>
      <c r="F23" s="92"/>
    </row>
    <row r="24" spans="1:6" s="4" customFormat="1" ht="30.75" thickBot="1">
      <c r="A24" s="74" t="s">
        <v>120</v>
      </c>
      <c r="B24" s="10" t="s">
        <v>170</v>
      </c>
      <c r="C24" s="48">
        <v>0</v>
      </c>
      <c r="D24" s="79"/>
      <c r="E24" s="80">
        <f t="shared" ref="E24:E26" si="1">$C$16-C24</f>
        <v>1</v>
      </c>
      <c r="F24" s="92"/>
    </row>
    <row r="25" spans="1:6" s="4" customFormat="1" ht="30.75" thickBot="1">
      <c r="A25" s="74" t="s">
        <v>122</v>
      </c>
      <c r="B25" s="10" t="s">
        <v>171</v>
      </c>
      <c r="C25" s="48">
        <v>0</v>
      </c>
      <c r="D25" s="79"/>
      <c r="E25" s="80">
        <f t="shared" si="1"/>
        <v>1</v>
      </c>
      <c r="F25" s="92"/>
    </row>
    <row r="26" spans="1:6" s="4" customFormat="1" ht="30.75" thickBot="1">
      <c r="A26" s="74" t="s">
        <v>124</v>
      </c>
      <c r="B26" s="10" t="s">
        <v>172</v>
      </c>
      <c r="C26" s="48">
        <v>0</v>
      </c>
      <c r="D26" s="79"/>
      <c r="E26" s="80">
        <f t="shared" si="1"/>
        <v>1</v>
      </c>
      <c r="F26" s="92"/>
    </row>
    <row r="27" spans="1:6" s="4" customFormat="1" ht="19.5" thickBot="1">
      <c r="A27" s="386" t="s">
        <v>126</v>
      </c>
      <c r="B27" s="387"/>
      <c r="C27" s="388"/>
      <c r="D27" s="79"/>
      <c r="E27" s="79"/>
      <c r="F27" s="92"/>
    </row>
    <row r="28" spans="1:6" s="4" customFormat="1" ht="29.25" customHeight="1" thickBot="1">
      <c r="A28" s="56">
        <v>1</v>
      </c>
      <c r="B28" s="381" t="s">
        <v>127</v>
      </c>
      <c r="C28" s="382"/>
      <c r="D28" s="83"/>
      <c r="E28" s="83"/>
      <c r="F28" s="117"/>
    </row>
    <row r="29" spans="1:6" ht="33.75" customHeight="1" thickBot="1">
      <c r="A29" s="7" t="s">
        <v>3</v>
      </c>
      <c r="B29" s="8" t="s">
        <v>128</v>
      </c>
      <c r="C29" s="118">
        <v>2</v>
      </c>
      <c r="D29" s="82">
        <f>C29-(C30+C31)</f>
        <v>0</v>
      </c>
      <c r="E29" s="83"/>
      <c r="F29" s="92"/>
    </row>
    <row r="30" spans="1:6" ht="50.25" customHeight="1" thickBot="1">
      <c r="A30" s="7" t="s">
        <v>4</v>
      </c>
      <c r="B30" s="119" t="s">
        <v>129</v>
      </c>
      <c r="C30" s="120">
        <v>2</v>
      </c>
      <c r="D30" s="83"/>
      <c r="E30" s="83"/>
      <c r="F30" s="92"/>
    </row>
    <row r="31" spans="1:6" ht="60.75" thickBot="1">
      <c r="A31" s="7" t="s">
        <v>5</v>
      </c>
      <c r="B31" s="8" t="s">
        <v>130</v>
      </c>
      <c r="C31" s="118">
        <v>0</v>
      </c>
      <c r="D31" s="83"/>
      <c r="E31" s="83"/>
      <c r="F31" s="92"/>
    </row>
    <row r="32" spans="1:6" s="4" customFormat="1" ht="29.25" customHeight="1" thickBot="1">
      <c r="A32" s="56">
        <v>2</v>
      </c>
      <c r="B32" s="381" t="s">
        <v>131</v>
      </c>
      <c r="C32" s="382"/>
      <c r="D32" s="83"/>
      <c r="E32" s="83"/>
      <c r="F32" s="117"/>
    </row>
    <row r="33" spans="1:6" ht="30.75" thickBot="1">
      <c r="A33" s="7" t="s">
        <v>6</v>
      </c>
      <c r="B33" s="8" t="s">
        <v>132</v>
      </c>
      <c r="C33" s="118">
        <v>3</v>
      </c>
      <c r="D33" s="82">
        <f>C33-(C35+C34)</f>
        <v>0</v>
      </c>
      <c r="E33" s="83"/>
      <c r="F33" s="92"/>
    </row>
    <row r="34" spans="1:6" ht="45.75" thickBot="1">
      <c r="A34" s="7" t="s">
        <v>7</v>
      </c>
      <c r="B34" s="119" t="s">
        <v>133</v>
      </c>
      <c r="C34" s="120">
        <v>3</v>
      </c>
      <c r="D34" s="83"/>
      <c r="E34" s="83"/>
      <c r="F34" s="92"/>
    </row>
    <row r="35" spans="1:6" ht="60.75" thickBot="1">
      <c r="A35" s="7" t="s">
        <v>8</v>
      </c>
      <c r="B35" s="8" t="s">
        <v>134</v>
      </c>
      <c r="C35" s="118">
        <v>0</v>
      </c>
      <c r="D35" s="83"/>
      <c r="E35" s="83"/>
      <c r="F35" s="92"/>
    </row>
    <row r="36" spans="1:6" s="4" customFormat="1" ht="28.5" customHeight="1" thickBot="1">
      <c r="A36" s="56">
        <v>3</v>
      </c>
      <c r="B36" s="381" t="s">
        <v>135</v>
      </c>
      <c r="C36" s="382"/>
      <c r="D36" s="83"/>
      <c r="E36" s="83"/>
      <c r="F36" s="117"/>
    </row>
    <row r="37" spans="1:6" ht="30.75" thickBot="1">
      <c r="A37" s="9" t="s">
        <v>9</v>
      </c>
      <c r="B37" s="10" t="s">
        <v>136</v>
      </c>
      <c r="C37" s="121">
        <v>7</v>
      </c>
      <c r="D37" s="86">
        <f>C37-SUM(C39:C49)</f>
        <v>0</v>
      </c>
      <c r="E37" s="122">
        <f>C37-(C50+C63)</f>
        <v>0</v>
      </c>
      <c r="F37" s="92"/>
    </row>
    <row r="38" spans="1:6" ht="15.75" thickBot="1">
      <c r="A38" s="11"/>
      <c r="B38" s="390" t="s">
        <v>10</v>
      </c>
      <c r="C38" s="391"/>
      <c r="D38" s="85"/>
      <c r="E38" s="83"/>
      <c r="F38" s="92"/>
    </row>
    <row r="39" spans="1:6" ht="16.5" thickBot="1">
      <c r="A39" s="7" t="s">
        <v>77</v>
      </c>
      <c r="B39" s="8" t="s">
        <v>12</v>
      </c>
      <c r="C39" s="118">
        <v>1</v>
      </c>
      <c r="D39" s="82">
        <f>C39-(C52+C65)</f>
        <v>0</v>
      </c>
      <c r="E39" s="83"/>
      <c r="F39" s="92"/>
    </row>
    <row r="40" spans="1:6" ht="16.5" thickBot="1">
      <c r="A40" s="7" t="s">
        <v>78</v>
      </c>
      <c r="B40" s="8" t="s">
        <v>14</v>
      </c>
      <c r="C40" s="118">
        <v>0</v>
      </c>
      <c r="D40" s="82">
        <f t="shared" ref="D40:D49" si="2">C40-(C53+C66)</f>
        <v>0</v>
      </c>
      <c r="E40" s="83"/>
      <c r="F40" s="92"/>
    </row>
    <row r="41" spans="1:6" ht="16.5" thickBot="1">
      <c r="A41" s="7" t="s">
        <v>79</v>
      </c>
      <c r="B41" s="8" t="s">
        <v>16</v>
      </c>
      <c r="C41" s="118">
        <v>1</v>
      </c>
      <c r="D41" s="82">
        <f t="shared" si="2"/>
        <v>0</v>
      </c>
      <c r="E41" s="83"/>
      <c r="F41" s="92"/>
    </row>
    <row r="42" spans="1:6" ht="16.5" thickBot="1">
      <c r="A42" s="7" t="s">
        <v>80</v>
      </c>
      <c r="B42" s="8" t="s">
        <v>18</v>
      </c>
      <c r="C42" s="118">
        <v>1</v>
      </c>
      <c r="D42" s="82">
        <f t="shared" si="2"/>
        <v>0</v>
      </c>
      <c r="E42" s="83"/>
      <c r="F42" s="92"/>
    </row>
    <row r="43" spans="1:6" ht="16.5" thickBot="1">
      <c r="A43" s="7" t="s">
        <v>81</v>
      </c>
      <c r="B43" s="8" t="s">
        <v>20</v>
      </c>
      <c r="C43" s="118">
        <v>1</v>
      </c>
      <c r="D43" s="82">
        <f t="shared" si="2"/>
        <v>0</v>
      </c>
      <c r="E43" s="83"/>
      <c r="F43" s="92"/>
    </row>
    <row r="44" spans="1:6" ht="16.5" thickBot="1">
      <c r="A44" s="7" t="s">
        <v>82</v>
      </c>
      <c r="B44" s="8" t="s">
        <v>22</v>
      </c>
      <c r="C44" s="118">
        <v>0</v>
      </c>
      <c r="D44" s="82">
        <f t="shared" si="2"/>
        <v>0</v>
      </c>
      <c r="E44" s="83"/>
      <c r="F44" s="92"/>
    </row>
    <row r="45" spans="1:6" ht="16.5" thickBot="1">
      <c r="A45" s="7" t="s">
        <v>83</v>
      </c>
      <c r="B45" s="8" t="s">
        <v>24</v>
      </c>
      <c r="C45" s="118">
        <v>1</v>
      </c>
      <c r="D45" s="82">
        <f t="shared" si="2"/>
        <v>0</v>
      </c>
      <c r="E45" s="83"/>
      <c r="F45" s="92"/>
    </row>
    <row r="46" spans="1:6" ht="16.5" thickBot="1">
      <c r="A46" s="7" t="s">
        <v>84</v>
      </c>
      <c r="B46" s="8" t="s">
        <v>26</v>
      </c>
      <c r="C46" s="118">
        <v>1</v>
      </c>
      <c r="D46" s="82">
        <f t="shared" si="2"/>
        <v>0</v>
      </c>
      <c r="E46" s="83"/>
      <c r="F46" s="92"/>
    </row>
    <row r="47" spans="1:6" ht="16.5" thickBot="1">
      <c r="A47" s="7" t="s">
        <v>85</v>
      </c>
      <c r="B47" s="8" t="s">
        <v>28</v>
      </c>
      <c r="C47" s="118">
        <v>1</v>
      </c>
      <c r="D47" s="82">
        <f t="shared" si="2"/>
        <v>0</v>
      </c>
      <c r="E47" s="83"/>
      <c r="F47" s="92"/>
    </row>
    <row r="48" spans="1:6" ht="16.5" thickBot="1">
      <c r="A48" s="123" t="s">
        <v>173</v>
      </c>
      <c r="B48" s="8" t="s">
        <v>30</v>
      </c>
      <c r="C48" s="118">
        <v>0</v>
      </c>
      <c r="D48" s="82">
        <f t="shared" si="2"/>
        <v>0</v>
      </c>
      <c r="E48" s="83"/>
      <c r="F48" s="92"/>
    </row>
    <row r="49" spans="1:6" ht="16.5" thickBot="1">
      <c r="A49" s="123" t="s">
        <v>174</v>
      </c>
      <c r="B49" s="8" t="s">
        <v>32</v>
      </c>
      <c r="C49" s="118">
        <v>0</v>
      </c>
      <c r="D49" s="82">
        <f t="shared" si="2"/>
        <v>0</v>
      </c>
      <c r="E49" s="83"/>
      <c r="F49" s="92"/>
    </row>
    <row r="50" spans="1:6" ht="45.75" thickBot="1">
      <c r="A50" s="9" t="s">
        <v>33</v>
      </c>
      <c r="B50" s="10" t="s">
        <v>137</v>
      </c>
      <c r="C50" s="121">
        <v>7</v>
      </c>
      <c r="D50" s="86">
        <f>C50-SUM(C52:C62)</f>
        <v>0</v>
      </c>
      <c r="E50" s="83"/>
      <c r="F50" s="92"/>
    </row>
    <row r="51" spans="1:6" ht="15.75" thickBot="1">
      <c r="A51" s="11"/>
      <c r="B51" s="384" t="s">
        <v>10</v>
      </c>
      <c r="C51" s="385"/>
      <c r="D51" s="83"/>
      <c r="E51" s="83"/>
      <c r="F51" s="92"/>
    </row>
    <row r="52" spans="1:6" ht="16.5" thickBot="1">
      <c r="A52" s="7" t="s">
        <v>11</v>
      </c>
      <c r="B52" s="8" t="s">
        <v>12</v>
      </c>
      <c r="C52" s="118">
        <v>1</v>
      </c>
      <c r="D52" s="83"/>
      <c r="E52" s="83"/>
      <c r="F52" s="92"/>
    </row>
    <row r="53" spans="1:6" ht="16.5" thickBot="1">
      <c r="A53" s="7" t="s">
        <v>13</v>
      </c>
      <c r="B53" s="8" t="s">
        <v>14</v>
      </c>
      <c r="C53" s="118">
        <v>0</v>
      </c>
      <c r="D53" s="83"/>
      <c r="E53" s="83"/>
      <c r="F53" s="92"/>
    </row>
    <row r="54" spans="1:6" ht="16.5" thickBot="1">
      <c r="A54" s="7" t="s">
        <v>15</v>
      </c>
      <c r="B54" s="8" t="s">
        <v>16</v>
      </c>
      <c r="C54" s="118">
        <v>1</v>
      </c>
      <c r="D54" s="83"/>
      <c r="E54" s="83"/>
      <c r="F54" s="92"/>
    </row>
    <row r="55" spans="1:6" ht="16.5" thickBot="1">
      <c r="A55" s="7" t="s">
        <v>17</v>
      </c>
      <c r="B55" s="8" t="s">
        <v>18</v>
      </c>
      <c r="C55" s="118">
        <v>1</v>
      </c>
      <c r="D55" s="83"/>
      <c r="E55" s="83"/>
      <c r="F55" s="92"/>
    </row>
    <row r="56" spans="1:6" ht="16.5" thickBot="1">
      <c r="A56" s="7" t="s">
        <v>19</v>
      </c>
      <c r="B56" s="8" t="s">
        <v>20</v>
      </c>
      <c r="C56" s="118">
        <v>1</v>
      </c>
      <c r="D56" s="83"/>
      <c r="E56" s="83"/>
      <c r="F56" s="92"/>
    </row>
    <row r="57" spans="1:6" ht="16.5" thickBot="1">
      <c r="A57" s="7" t="s">
        <v>21</v>
      </c>
      <c r="B57" s="8" t="s">
        <v>22</v>
      </c>
      <c r="C57" s="118">
        <v>0</v>
      </c>
      <c r="D57" s="83"/>
      <c r="E57" s="83"/>
      <c r="F57" s="92"/>
    </row>
    <row r="58" spans="1:6" ht="16.5" thickBot="1">
      <c r="A58" s="7" t="s">
        <v>23</v>
      </c>
      <c r="B58" s="8" t="s">
        <v>24</v>
      </c>
      <c r="C58" s="118">
        <v>1</v>
      </c>
      <c r="D58" s="83"/>
      <c r="E58" s="83"/>
      <c r="F58" s="92"/>
    </row>
    <row r="59" spans="1:6" ht="16.5" thickBot="1">
      <c r="A59" s="7" t="s">
        <v>25</v>
      </c>
      <c r="B59" s="8" t="s">
        <v>26</v>
      </c>
      <c r="C59" s="118">
        <v>1</v>
      </c>
      <c r="D59" s="83"/>
      <c r="E59" s="83"/>
      <c r="F59" s="92"/>
    </row>
    <row r="60" spans="1:6" ht="16.5" thickBot="1">
      <c r="A60" s="7" t="s">
        <v>27</v>
      </c>
      <c r="B60" s="8" t="s">
        <v>28</v>
      </c>
      <c r="C60" s="118">
        <v>1</v>
      </c>
      <c r="D60" s="83"/>
      <c r="E60" s="83"/>
      <c r="F60" s="92"/>
    </row>
    <row r="61" spans="1:6" ht="16.5" thickBot="1">
      <c r="A61" s="7" t="s">
        <v>29</v>
      </c>
      <c r="B61" s="8" t="s">
        <v>30</v>
      </c>
      <c r="C61" s="118">
        <v>0</v>
      </c>
      <c r="D61" s="83"/>
      <c r="E61" s="83"/>
      <c r="F61" s="92"/>
    </row>
    <row r="62" spans="1:6" ht="16.5" thickBot="1">
      <c r="A62" s="7" t="s">
        <v>31</v>
      </c>
      <c r="B62" s="8" t="s">
        <v>32</v>
      </c>
      <c r="C62" s="118">
        <v>0</v>
      </c>
      <c r="D62" s="83"/>
      <c r="E62" s="83"/>
      <c r="F62" s="92"/>
    </row>
    <row r="63" spans="1:6" ht="60.75" thickBot="1">
      <c r="A63" s="9" t="s">
        <v>34</v>
      </c>
      <c r="B63" s="10" t="s">
        <v>138</v>
      </c>
      <c r="C63" s="121">
        <v>0</v>
      </c>
      <c r="D63" s="86">
        <f>C63-SUM(C65:C75)</f>
        <v>0</v>
      </c>
      <c r="E63" s="83"/>
      <c r="F63" s="92"/>
    </row>
    <row r="64" spans="1:6" ht="15.75" thickBot="1">
      <c r="A64" s="11"/>
      <c r="B64" s="384" t="s">
        <v>10</v>
      </c>
      <c r="C64" s="385"/>
      <c r="D64" s="83"/>
      <c r="E64" s="83"/>
      <c r="F64" s="92"/>
    </row>
    <row r="65" spans="1:6" ht="16.5" thickBot="1">
      <c r="A65" s="7" t="s">
        <v>35</v>
      </c>
      <c r="B65" s="8" t="s">
        <v>12</v>
      </c>
      <c r="C65" s="118">
        <v>0</v>
      </c>
      <c r="D65" s="83"/>
      <c r="E65" s="83"/>
      <c r="F65" s="92"/>
    </row>
    <row r="66" spans="1:6" ht="16.5" thickBot="1">
      <c r="A66" s="7" t="s">
        <v>36</v>
      </c>
      <c r="B66" s="8" t="s">
        <v>14</v>
      </c>
      <c r="C66" s="118">
        <v>0</v>
      </c>
      <c r="D66" s="83"/>
      <c r="E66" s="83"/>
      <c r="F66" s="92"/>
    </row>
    <row r="67" spans="1:6" ht="16.5" thickBot="1">
      <c r="A67" s="7" t="s">
        <v>37</v>
      </c>
      <c r="B67" s="8" t="s">
        <v>16</v>
      </c>
      <c r="C67" s="118">
        <v>0</v>
      </c>
      <c r="D67" s="83"/>
      <c r="E67" s="83"/>
      <c r="F67" s="92"/>
    </row>
    <row r="68" spans="1:6" ht="16.5" thickBot="1">
      <c r="A68" s="7" t="s">
        <v>38</v>
      </c>
      <c r="B68" s="8" t="s">
        <v>18</v>
      </c>
      <c r="C68" s="118">
        <v>0</v>
      </c>
      <c r="D68" s="83"/>
      <c r="E68" s="83"/>
      <c r="F68" s="92"/>
    </row>
    <row r="69" spans="1:6" ht="16.5" thickBot="1">
      <c r="A69" s="7" t="s">
        <v>39</v>
      </c>
      <c r="B69" s="8" t="s">
        <v>20</v>
      </c>
      <c r="C69" s="118">
        <v>0</v>
      </c>
      <c r="D69" s="83"/>
      <c r="E69" s="83"/>
      <c r="F69" s="92"/>
    </row>
    <row r="70" spans="1:6" ht="16.5" thickBot="1">
      <c r="A70" s="7" t="s">
        <v>40</v>
      </c>
      <c r="B70" s="8" t="s">
        <v>22</v>
      </c>
      <c r="C70" s="118">
        <v>0</v>
      </c>
      <c r="D70" s="83"/>
      <c r="E70" s="83"/>
      <c r="F70" s="92"/>
    </row>
    <row r="71" spans="1:6" ht="16.5" thickBot="1">
      <c r="A71" s="7" t="s">
        <v>41</v>
      </c>
      <c r="B71" s="8" t="s">
        <v>24</v>
      </c>
      <c r="C71" s="118">
        <v>0</v>
      </c>
      <c r="D71" s="83"/>
      <c r="E71" s="83"/>
      <c r="F71" s="92"/>
    </row>
    <row r="72" spans="1:6" ht="16.5" thickBot="1">
      <c r="A72" s="7" t="s">
        <v>42</v>
      </c>
      <c r="B72" s="8" t="s">
        <v>26</v>
      </c>
      <c r="C72" s="118">
        <v>0</v>
      </c>
      <c r="D72" s="83"/>
      <c r="E72" s="83"/>
      <c r="F72" s="92"/>
    </row>
    <row r="73" spans="1:6" ht="16.5" thickBot="1">
      <c r="A73" s="7" t="s">
        <v>43</v>
      </c>
      <c r="B73" s="8" t="s">
        <v>28</v>
      </c>
      <c r="C73" s="118">
        <v>0</v>
      </c>
      <c r="D73" s="83"/>
      <c r="E73" s="83"/>
      <c r="F73" s="92"/>
    </row>
    <row r="74" spans="1:6" ht="16.5" thickBot="1">
      <c r="A74" s="7" t="s">
        <v>44</v>
      </c>
      <c r="B74" s="8" t="s">
        <v>30</v>
      </c>
      <c r="C74" s="118">
        <v>0</v>
      </c>
      <c r="D74" s="83"/>
      <c r="E74" s="83"/>
      <c r="F74" s="92"/>
    </row>
    <row r="75" spans="1:6" ht="16.5" thickBot="1">
      <c r="A75" s="7" t="s">
        <v>45</v>
      </c>
      <c r="B75" s="8" t="s">
        <v>32</v>
      </c>
      <c r="C75" s="118">
        <v>0</v>
      </c>
      <c r="D75" s="83"/>
      <c r="E75" s="83"/>
      <c r="F75" s="92"/>
    </row>
    <row r="76" spans="1:6" ht="46.5" customHeight="1" thickBot="1">
      <c r="A76" s="56">
        <v>4</v>
      </c>
      <c r="B76" s="381" t="s">
        <v>46</v>
      </c>
      <c r="C76" s="382"/>
      <c r="D76" s="83"/>
      <c r="E76" s="83"/>
      <c r="F76" s="92"/>
    </row>
    <row r="77" spans="1:6" ht="45.75" thickBot="1">
      <c r="A77" s="7" t="s">
        <v>47</v>
      </c>
      <c r="B77" s="8" t="s">
        <v>48</v>
      </c>
      <c r="C77" s="118">
        <v>2</v>
      </c>
      <c r="D77" s="82">
        <f>C77-(C78+C79)</f>
        <v>0</v>
      </c>
      <c r="E77" s="83"/>
      <c r="F77" s="92"/>
    </row>
    <row r="78" spans="1:6" ht="60.75" thickBot="1">
      <c r="A78" s="7" t="s">
        <v>49</v>
      </c>
      <c r="B78" s="8" t="s">
        <v>139</v>
      </c>
      <c r="C78" s="118">
        <v>2</v>
      </c>
      <c r="D78" s="83"/>
      <c r="E78" s="83"/>
      <c r="F78" s="92"/>
    </row>
    <row r="79" spans="1:6" ht="75.75" customHeight="1" thickBot="1">
      <c r="A79" s="7" t="s">
        <v>50</v>
      </c>
      <c r="B79" s="8" t="s">
        <v>140</v>
      </c>
      <c r="C79" s="118">
        <v>0</v>
      </c>
      <c r="D79" s="83"/>
      <c r="E79" s="83"/>
      <c r="F79" s="92"/>
    </row>
    <row r="80" spans="1:6" ht="44.25" customHeight="1" thickBot="1">
      <c r="A80" s="56" t="s">
        <v>141</v>
      </c>
      <c r="B80" s="381" t="s">
        <v>142</v>
      </c>
      <c r="C80" s="382"/>
      <c r="D80" s="83"/>
      <c r="E80" s="83"/>
      <c r="F80" s="92"/>
    </row>
    <row r="81" spans="1:6" ht="60.75" thickBot="1">
      <c r="A81" s="7" t="s">
        <v>143</v>
      </c>
      <c r="B81" s="8" t="s">
        <v>175</v>
      </c>
      <c r="C81" s="118">
        <v>3</v>
      </c>
      <c r="D81" s="124"/>
      <c r="E81" s="124"/>
      <c r="F81" s="125"/>
    </row>
  </sheetData>
  <sheetProtection sheet="1" selectLockedCells="1"/>
  <mergeCells count="11">
    <mergeCell ref="B38:C38"/>
    <mergeCell ref="B51:C51"/>
    <mergeCell ref="B64:C64"/>
    <mergeCell ref="B76:C76"/>
    <mergeCell ref="B80:C80"/>
    <mergeCell ref="B36:C36"/>
    <mergeCell ref="A2:C2"/>
    <mergeCell ref="A6:C6"/>
    <mergeCell ref="A27:C27"/>
    <mergeCell ref="B28:C28"/>
    <mergeCell ref="B32:C32"/>
  </mergeCells>
  <conditionalFormatting sqref="D29">
    <cfRule type="cellIs" dxfId="475" priority="31" operator="lessThan">
      <formula>0</formula>
    </cfRule>
    <cfRule type="cellIs" dxfId="474" priority="32" operator="greaterThan">
      <formula>0</formula>
    </cfRule>
  </conditionalFormatting>
  <conditionalFormatting sqref="D33">
    <cfRule type="cellIs" dxfId="473" priority="29" operator="lessThan">
      <formula>0</formula>
    </cfRule>
    <cfRule type="cellIs" dxfId="472" priority="30" operator="greaterThan">
      <formula>0</formula>
    </cfRule>
  </conditionalFormatting>
  <conditionalFormatting sqref="D77">
    <cfRule type="cellIs" dxfId="471" priority="27" operator="lessThan">
      <formula>0</formula>
    </cfRule>
    <cfRule type="cellIs" dxfId="470" priority="28" operator="greaterThan">
      <formula>0</formula>
    </cfRule>
  </conditionalFormatting>
  <conditionalFormatting sqref="D39:D49">
    <cfRule type="cellIs" dxfId="469" priority="25" operator="lessThan">
      <formula>0</formula>
    </cfRule>
    <cfRule type="cellIs" dxfId="468" priority="26" operator="greaterThan">
      <formula>0</formula>
    </cfRule>
  </conditionalFormatting>
  <conditionalFormatting sqref="D37">
    <cfRule type="cellIs" dxfId="467" priority="24" operator="greaterThan">
      <formula>0</formula>
    </cfRule>
  </conditionalFormatting>
  <conditionalFormatting sqref="E37">
    <cfRule type="cellIs" dxfId="466" priority="22" operator="lessThan">
      <formula>0</formula>
    </cfRule>
    <cfRule type="cellIs" dxfId="465" priority="23" operator="greaterThan">
      <formula>0</formula>
    </cfRule>
  </conditionalFormatting>
  <conditionalFormatting sqref="D50">
    <cfRule type="cellIs" dxfId="464" priority="21" operator="greaterThan">
      <formula>0</formula>
    </cfRule>
  </conditionalFormatting>
  <conditionalFormatting sqref="D63">
    <cfRule type="cellIs" dxfId="463" priority="20" operator="greaterThan">
      <formula>0</formula>
    </cfRule>
  </conditionalFormatting>
  <conditionalFormatting sqref="D7">
    <cfRule type="cellIs" dxfId="462" priority="18" operator="lessThan">
      <formula>0</formula>
    </cfRule>
    <cfRule type="cellIs" dxfId="461" priority="19" operator="greaterThan">
      <formula>0</formula>
    </cfRule>
  </conditionalFormatting>
  <conditionalFormatting sqref="D9">
    <cfRule type="cellIs" dxfId="460" priority="16" operator="lessThan">
      <formula>0</formula>
    </cfRule>
    <cfRule type="cellIs" dxfId="459" priority="17" operator="greaterThan">
      <formula>0</formula>
    </cfRule>
  </conditionalFormatting>
  <conditionalFormatting sqref="E8">
    <cfRule type="cellIs" dxfId="458" priority="15" operator="lessThan">
      <formula>0</formula>
    </cfRule>
  </conditionalFormatting>
  <conditionalFormatting sqref="E17">
    <cfRule type="cellIs" dxfId="457" priority="14" operator="lessThan">
      <formula>0</formula>
    </cfRule>
  </conditionalFormatting>
  <conditionalFormatting sqref="E10:E12">
    <cfRule type="cellIs" dxfId="456" priority="13" operator="lessThan">
      <formula>0</formula>
    </cfRule>
  </conditionalFormatting>
  <conditionalFormatting sqref="E13">
    <cfRule type="cellIs" dxfId="455" priority="12" operator="lessThan">
      <formula>0</formula>
    </cfRule>
  </conditionalFormatting>
  <conditionalFormatting sqref="E14">
    <cfRule type="cellIs" dxfId="454" priority="11" operator="lessThan">
      <formula>0</formula>
    </cfRule>
  </conditionalFormatting>
  <conditionalFormatting sqref="E15">
    <cfRule type="cellIs" dxfId="453" priority="10" operator="lessThan">
      <formula>0</formula>
    </cfRule>
  </conditionalFormatting>
  <conditionalFormatting sqref="E9">
    <cfRule type="cellIs" dxfId="452" priority="9" operator="lessThan">
      <formula>0</formula>
    </cfRule>
  </conditionalFormatting>
  <conditionalFormatting sqref="D16">
    <cfRule type="cellIs" dxfId="451" priority="7" operator="lessThan">
      <formula>0</formula>
    </cfRule>
    <cfRule type="cellIs" dxfId="450" priority="8" operator="greaterThan">
      <formula>0</formula>
    </cfRule>
  </conditionalFormatting>
  <conditionalFormatting sqref="D18">
    <cfRule type="cellIs" dxfId="449" priority="5" operator="lessThan">
      <formula>0</formula>
    </cfRule>
    <cfRule type="cellIs" dxfId="448" priority="6" operator="greaterThan">
      <formula>0</formula>
    </cfRule>
  </conditionalFormatting>
  <conditionalFormatting sqref="E19:E22">
    <cfRule type="cellIs" dxfId="447" priority="4" operator="lessThan">
      <formula>0</formula>
    </cfRule>
  </conditionalFormatting>
  <conditionalFormatting sqref="E18">
    <cfRule type="cellIs" dxfId="446" priority="3" operator="lessThan">
      <formula>0</formula>
    </cfRule>
  </conditionalFormatting>
  <conditionalFormatting sqref="E23">
    <cfRule type="cellIs" dxfId="445" priority="2" operator="lessThan">
      <formula>0</formula>
    </cfRule>
  </conditionalFormatting>
  <conditionalFormatting sqref="E24:E26">
    <cfRule type="cellIs" dxfId="444" priority="1" operator="lessThan">
      <formula>0</formula>
    </cfRule>
  </conditionalFormatting>
  <dataValidations count="1">
    <dataValidation type="list" allowBlank="1" showInputMessage="1" showErrorMessage="1" sqref="C7:C26">
      <formula1>"1,0"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pane xSplit="1" ySplit="5" topLeftCell="B12" activePane="bottomRight" state="frozen"/>
      <selection pane="topRight" activeCell="B1" sqref="B1"/>
      <selection pane="bottomLeft" activeCell="A2" sqref="A2"/>
      <selection pane="bottomRight" activeCell="F81" sqref="F81"/>
    </sheetView>
  </sheetViews>
  <sheetFormatPr defaultColWidth="9.140625" defaultRowHeight="15"/>
  <cols>
    <col min="1" max="1" width="7.5703125" style="126" customWidth="1"/>
    <col min="2" max="2" width="72.85546875" style="127" customWidth="1"/>
    <col min="3" max="3" width="9.140625" style="13"/>
    <col min="4" max="4" width="10.5703125" style="128" customWidth="1"/>
    <col min="5" max="5" width="10.7109375" style="128" customWidth="1"/>
    <col min="6" max="6" width="47.28515625" style="6" customWidth="1"/>
    <col min="7" max="16384" width="9.140625" style="6"/>
  </cols>
  <sheetData>
    <row r="1" spans="1:6" s="106" customFormat="1" ht="18.75">
      <c r="A1" s="104" t="s">
        <v>151</v>
      </c>
      <c r="B1" s="105"/>
      <c r="D1" s="107"/>
      <c r="E1" s="107"/>
    </row>
    <row r="2" spans="1:6" s="106" customFormat="1">
      <c r="A2" s="389" t="s">
        <v>177</v>
      </c>
      <c r="B2" s="389"/>
      <c r="C2" s="389"/>
      <c r="D2" s="107"/>
      <c r="E2" s="107"/>
    </row>
    <row r="3" spans="1:6" s="106" customFormat="1">
      <c r="A3" s="108"/>
      <c r="B3" s="109"/>
      <c r="D3" s="107"/>
      <c r="E3" s="107"/>
    </row>
    <row r="4" spans="1:6" s="106" customFormat="1" ht="15.75" thickBot="1">
      <c r="A4" s="108"/>
      <c r="B4" s="109"/>
      <c r="D4" s="107"/>
      <c r="E4" s="107"/>
    </row>
    <row r="5" spans="1:6" s="116" customFormat="1" ht="29.25" thickBot="1">
      <c r="A5" s="110" t="s">
        <v>0</v>
      </c>
      <c r="B5" s="111" t="s">
        <v>1</v>
      </c>
      <c r="C5" s="112" t="s">
        <v>2</v>
      </c>
      <c r="D5" s="113" t="s">
        <v>74</v>
      </c>
      <c r="E5" s="114" t="s">
        <v>75</v>
      </c>
      <c r="F5" s="115" t="s">
        <v>76</v>
      </c>
    </row>
    <row r="6" spans="1:6" s="4" customFormat="1" ht="21" customHeight="1" thickBot="1">
      <c r="A6" s="386" t="s">
        <v>88</v>
      </c>
      <c r="B6" s="387"/>
      <c r="C6" s="388"/>
      <c r="D6" s="79"/>
      <c r="E6" s="79"/>
      <c r="F6" s="91"/>
    </row>
    <row r="7" spans="1:6" s="4" customFormat="1" ht="27.75" thickBot="1">
      <c r="A7" s="46">
        <v>1</v>
      </c>
      <c r="B7" s="47" t="s">
        <v>153</v>
      </c>
      <c r="C7" s="48">
        <v>1</v>
      </c>
      <c r="D7" s="82">
        <f>C7-(C9+C8)</f>
        <v>0</v>
      </c>
      <c r="E7" s="79"/>
      <c r="F7" s="92"/>
    </row>
    <row r="8" spans="1:6" s="4" customFormat="1" ht="30.75" thickBot="1">
      <c r="A8" s="74" t="s">
        <v>90</v>
      </c>
      <c r="B8" s="10" t="s">
        <v>154</v>
      </c>
      <c r="C8" s="48">
        <v>1</v>
      </c>
      <c r="D8" s="79"/>
      <c r="E8" s="80">
        <f>$C$7-C8</f>
        <v>0</v>
      </c>
      <c r="F8" s="92"/>
    </row>
    <row r="9" spans="1:6" s="4" customFormat="1" ht="54" customHeight="1" thickBot="1">
      <c r="A9" s="74" t="s">
        <v>92</v>
      </c>
      <c r="B9" s="10" t="s">
        <v>155</v>
      </c>
      <c r="C9" s="48">
        <v>0</v>
      </c>
      <c r="D9" s="80">
        <f>C9-(C11+C12+C10)</f>
        <v>0</v>
      </c>
      <c r="E9" s="80">
        <f>$C$7-C9</f>
        <v>1</v>
      </c>
      <c r="F9" s="92"/>
    </row>
    <row r="10" spans="1:6" s="4" customFormat="1" ht="33.75" customHeight="1" thickBot="1">
      <c r="A10" s="49" t="s">
        <v>94</v>
      </c>
      <c r="B10" s="50" t="s">
        <v>156</v>
      </c>
      <c r="C10" s="48">
        <v>0</v>
      </c>
      <c r="D10" s="79"/>
      <c r="E10" s="101">
        <f>$C$9-C10</f>
        <v>0</v>
      </c>
      <c r="F10" s="92"/>
    </row>
    <row r="11" spans="1:6" s="4" customFormat="1" ht="83.25" customHeight="1" thickBot="1">
      <c r="A11" s="51" t="s">
        <v>96</v>
      </c>
      <c r="B11" s="52" t="s">
        <v>157</v>
      </c>
      <c r="C11" s="48">
        <v>0</v>
      </c>
      <c r="D11" s="79"/>
      <c r="E11" s="101">
        <f>$C$9-C11</f>
        <v>0</v>
      </c>
      <c r="F11" s="92"/>
    </row>
    <row r="12" spans="1:6" s="4" customFormat="1" ht="66.75" customHeight="1" thickBot="1">
      <c r="A12" s="53" t="s">
        <v>98</v>
      </c>
      <c r="B12" s="50" t="s">
        <v>158</v>
      </c>
      <c r="C12" s="48">
        <v>0</v>
      </c>
      <c r="D12" s="79"/>
      <c r="E12" s="101">
        <f>$C$9-C12</f>
        <v>0</v>
      </c>
      <c r="F12" s="93"/>
    </row>
    <row r="13" spans="1:6" s="4" customFormat="1" ht="30.75" thickBot="1">
      <c r="A13" s="74" t="s">
        <v>100</v>
      </c>
      <c r="B13" s="10" t="s">
        <v>159</v>
      </c>
      <c r="C13" s="48">
        <v>1</v>
      </c>
      <c r="D13" s="79"/>
      <c r="E13" s="80">
        <f>$C$7-C13</f>
        <v>0</v>
      </c>
      <c r="F13" s="92"/>
    </row>
    <row r="14" spans="1:6" s="4" customFormat="1" ht="30.75" thickBot="1">
      <c r="A14" s="74" t="s">
        <v>102</v>
      </c>
      <c r="B14" s="10" t="s">
        <v>160</v>
      </c>
      <c r="C14" s="48">
        <v>1</v>
      </c>
      <c r="D14" s="79"/>
      <c r="E14" s="80">
        <f>$C$7-C14</f>
        <v>0</v>
      </c>
      <c r="F14" s="92"/>
    </row>
    <row r="15" spans="1:6" s="4" customFormat="1" ht="30.75" thickBot="1">
      <c r="A15" s="74" t="s">
        <v>104</v>
      </c>
      <c r="B15" s="10" t="s">
        <v>161</v>
      </c>
      <c r="C15" s="48">
        <v>1</v>
      </c>
      <c r="D15" s="79"/>
      <c r="E15" s="80">
        <f>$C$7-C15</f>
        <v>0</v>
      </c>
      <c r="F15" s="92"/>
    </row>
    <row r="16" spans="1:6" s="4" customFormat="1" ht="41.25" thickBot="1">
      <c r="A16" s="46" t="s">
        <v>106</v>
      </c>
      <c r="B16" s="54" t="s">
        <v>162</v>
      </c>
      <c r="C16" s="48">
        <v>1</v>
      </c>
      <c r="D16" s="82">
        <f>C16-(C18+C17)</f>
        <v>0</v>
      </c>
      <c r="E16" s="79"/>
      <c r="F16" s="92"/>
    </row>
    <row r="17" spans="1:6" s="4" customFormat="1" ht="30.75" thickBot="1">
      <c r="A17" s="74" t="s">
        <v>108</v>
      </c>
      <c r="B17" s="10" t="s">
        <v>163</v>
      </c>
      <c r="C17" s="48">
        <v>1</v>
      </c>
      <c r="D17" s="79"/>
      <c r="E17" s="80">
        <f>$C$16-C17</f>
        <v>0</v>
      </c>
      <c r="F17" s="92"/>
    </row>
    <row r="18" spans="1:6" s="4" customFormat="1" ht="30.75" thickBot="1">
      <c r="A18" s="74" t="s">
        <v>7</v>
      </c>
      <c r="B18" s="10" t="s">
        <v>164</v>
      </c>
      <c r="C18" s="48">
        <v>0</v>
      </c>
      <c r="D18" s="80">
        <f>C18-(C20+C21+C19+C22)</f>
        <v>0</v>
      </c>
      <c r="E18" s="80">
        <f>$C$16-C18</f>
        <v>1</v>
      </c>
      <c r="F18" s="92"/>
    </row>
    <row r="19" spans="1:6" s="4" customFormat="1" ht="37.5" customHeight="1" thickBot="1">
      <c r="A19" s="7" t="s">
        <v>111</v>
      </c>
      <c r="B19" s="52" t="s">
        <v>165</v>
      </c>
      <c r="C19" s="48">
        <v>0</v>
      </c>
      <c r="D19" s="79"/>
      <c r="E19" s="101">
        <f>$C$18-C19</f>
        <v>0</v>
      </c>
      <c r="F19" s="92"/>
    </row>
    <row r="20" spans="1:6" s="4" customFormat="1" ht="21.75" customHeight="1" thickBot="1">
      <c r="A20" s="7" t="s">
        <v>113</v>
      </c>
      <c r="B20" s="50" t="s">
        <v>166</v>
      </c>
      <c r="C20" s="48">
        <v>0</v>
      </c>
      <c r="D20" s="79"/>
      <c r="E20" s="101">
        <f t="shared" ref="E20:E22" si="0">$C$18-C20</f>
        <v>0</v>
      </c>
      <c r="F20" s="92"/>
    </row>
    <row r="21" spans="1:6" s="4" customFormat="1" ht="75.75" thickBot="1">
      <c r="A21" s="7" t="s">
        <v>115</v>
      </c>
      <c r="B21" s="55" t="s">
        <v>167</v>
      </c>
      <c r="C21" s="48">
        <v>0</v>
      </c>
      <c r="D21" s="79"/>
      <c r="E21" s="101">
        <f t="shared" si="0"/>
        <v>0</v>
      </c>
      <c r="F21" s="92"/>
    </row>
    <row r="22" spans="1:6" s="4" customFormat="1" ht="60.75" thickBot="1">
      <c r="A22" s="7" t="s">
        <v>117</v>
      </c>
      <c r="B22" s="55" t="s">
        <v>168</v>
      </c>
      <c r="C22" s="48">
        <v>0</v>
      </c>
      <c r="D22" s="79"/>
      <c r="E22" s="101">
        <f t="shared" si="0"/>
        <v>0</v>
      </c>
      <c r="F22" s="93"/>
    </row>
    <row r="23" spans="1:6" s="4" customFormat="1" ht="30.75" thickBot="1">
      <c r="A23" s="74" t="s">
        <v>8</v>
      </c>
      <c r="B23" s="10" t="s">
        <v>169</v>
      </c>
      <c r="C23" s="48">
        <v>0</v>
      </c>
      <c r="D23" s="79"/>
      <c r="E23" s="80">
        <f>$C$16-C23</f>
        <v>1</v>
      </c>
      <c r="F23" s="92"/>
    </row>
    <row r="24" spans="1:6" s="4" customFormat="1" ht="30.75" thickBot="1">
      <c r="A24" s="74" t="s">
        <v>120</v>
      </c>
      <c r="B24" s="10" t="s">
        <v>170</v>
      </c>
      <c r="C24" s="48">
        <v>0</v>
      </c>
      <c r="D24" s="79"/>
      <c r="E24" s="80">
        <f t="shared" ref="E24:E26" si="1">$C$16-C24</f>
        <v>1</v>
      </c>
      <c r="F24" s="92"/>
    </row>
    <row r="25" spans="1:6" s="4" customFormat="1" ht="30.75" thickBot="1">
      <c r="A25" s="74" t="s">
        <v>122</v>
      </c>
      <c r="B25" s="10" t="s">
        <v>171</v>
      </c>
      <c r="C25" s="48">
        <v>0</v>
      </c>
      <c r="D25" s="79"/>
      <c r="E25" s="80">
        <f t="shared" si="1"/>
        <v>1</v>
      </c>
      <c r="F25" s="92"/>
    </row>
    <row r="26" spans="1:6" s="4" customFormat="1" ht="30.75" thickBot="1">
      <c r="A26" s="74" t="s">
        <v>124</v>
      </c>
      <c r="B26" s="10" t="s">
        <v>172</v>
      </c>
      <c r="C26" s="48">
        <v>0</v>
      </c>
      <c r="D26" s="79"/>
      <c r="E26" s="80">
        <f t="shared" si="1"/>
        <v>1</v>
      </c>
      <c r="F26" s="92"/>
    </row>
    <row r="27" spans="1:6" s="4" customFormat="1" ht="19.5" thickBot="1">
      <c r="A27" s="386" t="s">
        <v>126</v>
      </c>
      <c r="B27" s="387"/>
      <c r="C27" s="388"/>
      <c r="D27" s="79"/>
      <c r="E27" s="79"/>
      <c r="F27" s="92"/>
    </row>
    <row r="28" spans="1:6" s="4" customFormat="1" ht="29.25" customHeight="1" thickBot="1">
      <c r="A28" s="56">
        <v>1</v>
      </c>
      <c r="B28" s="381" t="s">
        <v>127</v>
      </c>
      <c r="C28" s="382"/>
      <c r="D28" s="83"/>
      <c r="E28" s="83"/>
      <c r="F28" s="117"/>
    </row>
    <row r="29" spans="1:6" ht="33.75" customHeight="1" thickBot="1">
      <c r="A29" s="7" t="s">
        <v>3</v>
      </c>
      <c r="B29" s="8" t="s">
        <v>128</v>
      </c>
      <c r="C29" s="118">
        <v>1</v>
      </c>
      <c r="D29" s="82">
        <f>C29-(C30+C31)</f>
        <v>0</v>
      </c>
      <c r="E29" s="83"/>
      <c r="F29" s="92"/>
    </row>
    <row r="30" spans="1:6" ht="50.25" customHeight="1" thickBot="1">
      <c r="A30" s="7" t="s">
        <v>4</v>
      </c>
      <c r="B30" s="119" t="s">
        <v>129</v>
      </c>
      <c r="C30" s="120">
        <v>1</v>
      </c>
      <c r="D30" s="83"/>
      <c r="E30" s="83"/>
      <c r="F30" s="92"/>
    </row>
    <row r="31" spans="1:6" ht="60.75" thickBot="1">
      <c r="A31" s="7" t="s">
        <v>5</v>
      </c>
      <c r="B31" s="8" t="s">
        <v>130</v>
      </c>
      <c r="C31" s="118">
        <v>0</v>
      </c>
      <c r="D31" s="83"/>
      <c r="E31" s="83"/>
      <c r="F31" s="92"/>
    </row>
    <row r="32" spans="1:6" s="4" customFormat="1" ht="29.25" customHeight="1" thickBot="1">
      <c r="A32" s="56">
        <v>2</v>
      </c>
      <c r="B32" s="381" t="s">
        <v>131</v>
      </c>
      <c r="C32" s="382"/>
      <c r="D32" s="83"/>
      <c r="E32" s="83"/>
      <c r="F32" s="117"/>
    </row>
    <row r="33" spans="1:6" ht="30.75" thickBot="1">
      <c r="A33" s="7" t="s">
        <v>6</v>
      </c>
      <c r="B33" s="8" t="s">
        <v>132</v>
      </c>
      <c r="C33" s="118">
        <v>3</v>
      </c>
      <c r="D33" s="82">
        <f>C33-(C35+C34)</f>
        <v>0</v>
      </c>
      <c r="E33" s="83"/>
      <c r="F33" s="92"/>
    </row>
    <row r="34" spans="1:6" ht="45.75" thickBot="1">
      <c r="A34" s="7" t="s">
        <v>7</v>
      </c>
      <c r="B34" s="119" t="s">
        <v>133</v>
      </c>
      <c r="C34" s="120">
        <v>3</v>
      </c>
      <c r="D34" s="83"/>
      <c r="E34" s="83"/>
      <c r="F34" s="92"/>
    </row>
    <row r="35" spans="1:6" ht="60.75" thickBot="1">
      <c r="A35" s="7" t="s">
        <v>8</v>
      </c>
      <c r="B35" s="8" t="s">
        <v>134</v>
      </c>
      <c r="C35" s="118">
        <v>0</v>
      </c>
      <c r="D35" s="83"/>
      <c r="E35" s="83"/>
      <c r="F35" s="92"/>
    </row>
    <row r="36" spans="1:6" s="4" customFormat="1" ht="28.5" customHeight="1" thickBot="1">
      <c r="A36" s="56">
        <v>3</v>
      </c>
      <c r="B36" s="381" t="s">
        <v>135</v>
      </c>
      <c r="C36" s="382"/>
      <c r="D36" s="83"/>
      <c r="E36" s="83"/>
      <c r="F36" s="117"/>
    </row>
    <row r="37" spans="1:6" ht="30.75" thickBot="1">
      <c r="A37" s="9" t="s">
        <v>9</v>
      </c>
      <c r="B37" s="10" t="s">
        <v>136</v>
      </c>
      <c r="C37" s="121">
        <v>9</v>
      </c>
      <c r="D37" s="86">
        <f>C37-SUM(C39:C49)</f>
        <v>0</v>
      </c>
      <c r="E37" s="122">
        <f>C37-(C50+C63)</f>
        <v>0</v>
      </c>
      <c r="F37" s="92"/>
    </row>
    <row r="38" spans="1:6" ht="15.75" thickBot="1">
      <c r="A38" s="11"/>
      <c r="B38" s="390" t="s">
        <v>10</v>
      </c>
      <c r="C38" s="391"/>
      <c r="D38" s="85"/>
      <c r="E38" s="83"/>
      <c r="F38" s="92"/>
    </row>
    <row r="39" spans="1:6" ht="16.5" thickBot="1">
      <c r="A39" s="7" t="s">
        <v>77</v>
      </c>
      <c r="B39" s="8" t="s">
        <v>12</v>
      </c>
      <c r="C39" s="118">
        <v>1</v>
      </c>
      <c r="D39" s="82">
        <f>C39-(C52+C65)</f>
        <v>0</v>
      </c>
      <c r="E39" s="83"/>
      <c r="F39" s="92"/>
    </row>
    <row r="40" spans="1:6" ht="16.5" thickBot="1">
      <c r="A40" s="7" t="s">
        <v>78</v>
      </c>
      <c r="B40" s="8" t="s">
        <v>14</v>
      </c>
      <c r="C40" s="118">
        <v>0</v>
      </c>
      <c r="D40" s="82">
        <f t="shared" ref="D40:D49" si="2">C40-(C53+C66)</f>
        <v>0</v>
      </c>
      <c r="E40" s="83"/>
      <c r="F40" s="92"/>
    </row>
    <row r="41" spans="1:6" ht="16.5" thickBot="1">
      <c r="A41" s="7" t="s">
        <v>79</v>
      </c>
      <c r="B41" s="8" t="s">
        <v>16</v>
      </c>
      <c r="C41" s="118">
        <v>1</v>
      </c>
      <c r="D41" s="82">
        <f t="shared" si="2"/>
        <v>0</v>
      </c>
      <c r="E41" s="83"/>
      <c r="F41" s="92"/>
    </row>
    <row r="42" spans="1:6" ht="16.5" thickBot="1">
      <c r="A42" s="7" t="s">
        <v>80</v>
      </c>
      <c r="B42" s="8" t="s">
        <v>18</v>
      </c>
      <c r="C42" s="118">
        <v>1</v>
      </c>
      <c r="D42" s="82">
        <f t="shared" si="2"/>
        <v>0</v>
      </c>
      <c r="E42" s="83"/>
      <c r="F42" s="92"/>
    </row>
    <row r="43" spans="1:6" ht="16.5" thickBot="1">
      <c r="A43" s="7" t="s">
        <v>81</v>
      </c>
      <c r="B43" s="8" t="s">
        <v>20</v>
      </c>
      <c r="C43" s="118">
        <v>1</v>
      </c>
      <c r="D43" s="82">
        <f t="shared" si="2"/>
        <v>0</v>
      </c>
      <c r="E43" s="83"/>
      <c r="F43" s="92"/>
    </row>
    <row r="44" spans="1:6" ht="16.5" thickBot="1">
      <c r="A44" s="7" t="s">
        <v>82</v>
      </c>
      <c r="B44" s="8" t="s">
        <v>22</v>
      </c>
      <c r="C44" s="118">
        <v>0</v>
      </c>
      <c r="D44" s="82">
        <f t="shared" si="2"/>
        <v>0</v>
      </c>
      <c r="E44" s="83"/>
      <c r="F44" s="92"/>
    </row>
    <row r="45" spans="1:6" ht="16.5" thickBot="1">
      <c r="A45" s="7" t="s">
        <v>83</v>
      </c>
      <c r="B45" s="8" t="s">
        <v>24</v>
      </c>
      <c r="C45" s="118">
        <v>1</v>
      </c>
      <c r="D45" s="82">
        <f t="shared" si="2"/>
        <v>0</v>
      </c>
      <c r="E45" s="83"/>
      <c r="F45" s="92"/>
    </row>
    <row r="46" spans="1:6" ht="16.5" thickBot="1">
      <c r="A46" s="7" t="s">
        <v>84</v>
      </c>
      <c r="B46" s="8" t="s">
        <v>26</v>
      </c>
      <c r="C46" s="118">
        <v>1</v>
      </c>
      <c r="D46" s="82">
        <f t="shared" si="2"/>
        <v>0</v>
      </c>
      <c r="E46" s="83"/>
      <c r="F46" s="92"/>
    </row>
    <row r="47" spans="1:6" ht="16.5" thickBot="1">
      <c r="A47" s="7" t="s">
        <v>85</v>
      </c>
      <c r="B47" s="8" t="s">
        <v>28</v>
      </c>
      <c r="C47" s="118">
        <v>1</v>
      </c>
      <c r="D47" s="82">
        <f t="shared" si="2"/>
        <v>0</v>
      </c>
      <c r="E47" s="83"/>
      <c r="F47" s="92"/>
    </row>
    <row r="48" spans="1:6" ht="16.5" thickBot="1">
      <c r="A48" s="123" t="s">
        <v>173</v>
      </c>
      <c r="B48" s="8" t="s">
        <v>30</v>
      </c>
      <c r="C48" s="118">
        <v>1</v>
      </c>
      <c r="D48" s="82">
        <f t="shared" si="2"/>
        <v>0</v>
      </c>
      <c r="E48" s="83"/>
      <c r="F48" s="92"/>
    </row>
    <row r="49" spans="1:6" ht="16.5" thickBot="1">
      <c r="A49" s="123" t="s">
        <v>174</v>
      </c>
      <c r="B49" s="8" t="s">
        <v>32</v>
      </c>
      <c r="C49" s="118">
        <v>1</v>
      </c>
      <c r="D49" s="82">
        <f t="shared" si="2"/>
        <v>0</v>
      </c>
      <c r="E49" s="83"/>
      <c r="F49" s="92"/>
    </row>
    <row r="50" spans="1:6" ht="45.75" thickBot="1">
      <c r="A50" s="9" t="s">
        <v>33</v>
      </c>
      <c r="B50" s="10" t="s">
        <v>137</v>
      </c>
      <c r="C50" s="121">
        <v>8</v>
      </c>
      <c r="D50" s="86">
        <f>C50-SUM(C52:C62)</f>
        <v>0</v>
      </c>
      <c r="E50" s="83"/>
      <c r="F50" s="92"/>
    </row>
    <row r="51" spans="1:6" ht="15.75" thickBot="1">
      <c r="A51" s="11"/>
      <c r="B51" s="384" t="s">
        <v>10</v>
      </c>
      <c r="C51" s="385"/>
      <c r="D51" s="83"/>
      <c r="E51" s="83"/>
      <c r="F51" s="92"/>
    </row>
    <row r="52" spans="1:6" ht="16.5" thickBot="1">
      <c r="A52" s="7" t="s">
        <v>11</v>
      </c>
      <c r="B52" s="8" t="s">
        <v>12</v>
      </c>
      <c r="C52" s="118">
        <v>1</v>
      </c>
      <c r="D52" s="83"/>
      <c r="E52" s="83"/>
      <c r="F52" s="92"/>
    </row>
    <row r="53" spans="1:6" ht="16.5" thickBot="1">
      <c r="A53" s="7" t="s">
        <v>13</v>
      </c>
      <c r="B53" s="8" t="s">
        <v>14</v>
      </c>
      <c r="C53" s="118">
        <v>0</v>
      </c>
      <c r="D53" s="83"/>
      <c r="E53" s="83"/>
      <c r="F53" s="92"/>
    </row>
    <row r="54" spans="1:6" ht="16.5" thickBot="1">
      <c r="A54" s="7" t="s">
        <v>15</v>
      </c>
      <c r="B54" s="8" t="s">
        <v>16</v>
      </c>
      <c r="C54" s="118">
        <v>0</v>
      </c>
      <c r="D54" s="83"/>
      <c r="E54" s="83"/>
      <c r="F54" s="92"/>
    </row>
    <row r="55" spans="1:6" ht="16.5" thickBot="1">
      <c r="A55" s="7" t="s">
        <v>17</v>
      </c>
      <c r="B55" s="8" t="s">
        <v>18</v>
      </c>
      <c r="C55" s="118">
        <v>1</v>
      </c>
      <c r="D55" s="83"/>
      <c r="E55" s="83"/>
      <c r="F55" s="92"/>
    </row>
    <row r="56" spans="1:6" ht="16.5" thickBot="1">
      <c r="A56" s="7" t="s">
        <v>19</v>
      </c>
      <c r="B56" s="8" t="s">
        <v>20</v>
      </c>
      <c r="C56" s="118">
        <v>1</v>
      </c>
      <c r="D56" s="83"/>
      <c r="E56" s="83"/>
      <c r="F56" s="92"/>
    </row>
    <row r="57" spans="1:6" ht="16.5" thickBot="1">
      <c r="A57" s="7" t="s">
        <v>21</v>
      </c>
      <c r="B57" s="8" t="s">
        <v>22</v>
      </c>
      <c r="C57" s="118">
        <v>0</v>
      </c>
      <c r="D57" s="83"/>
      <c r="E57" s="83"/>
      <c r="F57" s="92"/>
    </row>
    <row r="58" spans="1:6" ht="16.5" thickBot="1">
      <c r="A58" s="7" t="s">
        <v>23</v>
      </c>
      <c r="B58" s="8" t="s">
        <v>24</v>
      </c>
      <c r="C58" s="118">
        <v>1</v>
      </c>
      <c r="D58" s="83"/>
      <c r="E58" s="83"/>
      <c r="F58" s="92"/>
    </row>
    <row r="59" spans="1:6" ht="16.5" thickBot="1">
      <c r="A59" s="7" t="s">
        <v>25</v>
      </c>
      <c r="B59" s="8" t="s">
        <v>26</v>
      </c>
      <c r="C59" s="118">
        <v>1</v>
      </c>
      <c r="D59" s="83"/>
      <c r="E59" s="83"/>
      <c r="F59" s="92"/>
    </row>
    <row r="60" spans="1:6" ht="16.5" thickBot="1">
      <c r="A60" s="7" t="s">
        <v>27</v>
      </c>
      <c r="B60" s="8" t="s">
        <v>28</v>
      </c>
      <c r="C60" s="118">
        <v>1</v>
      </c>
      <c r="D60" s="83"/>
      <c r="E60" s="83"/>
      <c r="F60" s="92"/>
    </row>
    <row r="61" spans="1:6" ht="16.5" thickBot="1">
      <c r="A61" s="7" t="s">
        <v>29</v>
      </c>
      <c r="B61" s="8" t="s">
        <v>30</v>
      </c>
      <c r="C61" s="118">
        <v>1</v>
      </c>
      <c r="D61" s="83"/>
      <c r="E61" s="83"/>
      <c r="F61" s="92"/>
    </row>
    <row r="62" spans="1:6" ht="16.5" thickBot="1">
      <c r="A62" s="7" t="s">
        <v>31</v>
      </c>
      <c r="B62" s="8" t="s">
        <v>32</v>
      </c>
      <c r="C62" s="118">
        <v>1</v>
      </c>
      <c r="D62" s="83"/>
      <c r="E62" s="83"/>
      <c r="F62" s="92"/>
    </row>
    <row r="63" spans="1:6" ht="60.75" thickBot="1">
      <c r="A63" s="9" t="s">
        <v>34</v>
      </c>
      <c r="B63" s="10" t="s">
        <v>138</v>
      </c>
      <c r="C63" s="121">
        <v>1</v>
      </c>
      <c r="D63" s="86">
        <f>C63-SUM(C65:C75)</f>
        <v>0</v>
      </c>
      <c r="E63" s="83"/>
      <c r="F63" s="92"/>
    </row>
    <row r="64" spans="1:6" ht="15.75" thickBot="1">
      <c r="A64" s="11"/>
      <c r="B64" s="384" t="s">
        <v>10</v>
      </c>
      <c r="C64" s="385"/>
      <c r="D64" s="83"/>
      <c r="E64" s="83"/>
      <c r="F64" s="92"/>
    </row>
    <row r="65" spans="1:6" ht="16.5" thickBot="1">
      <c r="A65" s="7" t="s">
        <v>35</v>
      </c>
      <c r="B65" s="8" t="s">
        <v>12</v>
      </c>
      <c r="C65" s="118">
        <v>0</v>
      </c>
      <c r="D65" s="83"/>
      <c r="E65" s="83"/>
      <c r="F65" s="92"/>
    </row>
    <row r="66" spans="1:6" ht="16.5" thickBot="1">
      <c r="A66" s="7" t="s">
        <v>36</v>
      </c>
      <c r="B66" s="8" t="s">
        <v>14</v>
      </c>
      <c r="C66" s="118">
        <v>0</v>
      </c>
      <c r="D66" s="83"/>
      <c r="E66" s="83"/>
      <c r="F66" s="92"/>
    </row>
    <row r="67" spans="1:6" ht="16.5" thickBot="1">
      <c r="A67" s="7" t="s">
        <v>37</v>
      </c>
      <c r="B67" s="8" t="s">
        <v>16</v>
      </c>
      <c r="C67" s="118">
        <v>1</v>
      </c>
      <c r="D67" s="83"/>
      <c r="E67" s="83"/>
      <c r="F67" s="92"/>
    </row>
    <row r="68" spans="1:6" ht="16.5" thickBot="1">
      <c r="A68" s="7" t="s">
        <v>38</v>
      </c>
      <c r="B68" s="8" t="s">
        <v>18</v>
      </c>
      <c r="C68" s="118">
        <v>0</v>
      </c>
      <c r="D68" s="83"/>
      <c r="E68" s="83"/>
      <c r="F68" s="92"/>
    </row>
    <row r="69" spans="1:6" ht="16.5" thickBot="1">
      <c r="A69" s="7" t="s">
        <v>39</v>
      </c>
      <c r="B69" s="8" t="s">
        <v>20</v>
      </c>
      <c r="C69" s="118">
        <v>0</v>
      </c>
      <c r="D69" s="83"/>
      <c r="E69" s="83"/>
      <c r="F69" s="92"/>
    </row>
    <row r="70" spans="1:6" ht="16.5" thickBot="1">
      <c r="A70" s="7" t="s">
        <v>40</v>
      </c>
      <c r="B70" s="8" t="s">
        <v>22</v>
      </c>
      <c r="C70" s="118">
        <v>0</v>
      </c>
      <c r="D70" s="83"/>
      <c r="E70" s="83"/>
      <c r="F70" s="92"/>
    </row>
    <row r="71" spans="1:6" ht="16.5" thickBot="1">
      <c r="A71" s="7" t="s">
        <v>41</v>
      </c>
      <c r="B71" s="8" t="s">
        <v>24</v>
      </c>
      <c r="C71" s="118">
        <v>0</v>
      </c>
      <c r="D71" s="83"/>
      <c r="E71" s="83"/>
      <c r="F71" s="92"/>
    </row>
    <row r="72" spans="1:6" ht="16.5" thickBot="1">
      <c r="A72" s="7" t="s">
        <v>42</v>
      </c>
      <c r="B72" s="8" t="s">
        <v>26</v>
      </c>
      <c r="C72" s="118">
        <v>0</v>
      </c>
      <c r="D72" s="83"/>
      <c r="E72" s="83"/>
      <c r="F72" s="92"/>
    </row>
    <row r="73" spans="1:6" ht="16.5" thickBot="1">
      <c r="A73" s="7" t="s">
        <v>43</v>
      </c>
      <c r="B73" s="8" t="s">
        <v>28</v>
      </c>
      <c r="C73" s="118">
        <v>0</v>
      </c>
      <c r="D73" s="83"/>
      <c r="E73" s="83"/>
      <c r="F73" s="92"/>
    </row>
    <row r="74" spans="1:6" ht="16.5" thickBot="1">
      <c r="A74" s="7" t="s">
        <v>44</v>
      </c>
      <c r="B74" s="8" t="s">
        <v>30</v>
      </c>
      <c r="C74" s="118">
        <v>0</v>
      </c>
      <c r="D74" s="83"/>
      <c r="E74" s="83"/>
      <c r="F74" s="92"/>
    </row>
    <row r="75" spans="1:6" ht="16.5" thickBot="1">
      <c r="A75" s="7" t="s">
        <v>45</v>
      </c>
      <c r="B75" s="8" t="s">
        <v>32</v>
      </c>
      <c r="C75" s="118">
        <v>0</v>
      </c>
      <c r="D75" s="83"/>
      <c r="E75" s="83"/>
      <c r="F75" s="92"/>
    </row>
    <row r="76" spans="1:6" ht="46.5" customHeight="1" thickBot="1">
      <c r="A76" s="56">
        <v>4</v>
      </c>
      <c r="B76" s="381" t="s">
        <v>46</v>
      </c>
      <c r="C76" s="382"/>
      <c r="D76" s="83"/>
      <c r="E76" s="83"/>
      <c r="F76" s="92"/>
    </row>
    <row r="77" spans="1:6" ht="45.75" thickBot="1">
      <c r="A77" s="7" t="s">
        <v>47</v>
      </c>
      <c r="B77" s="8" t="s">
        <v>48</v>
      </c>
      <c r="C77" s="118">
        <v>2</v>
      </c>
      <c r="D77" s="82">
        <f>C77-(C78+C79)</f>
        <v>0</v>
      </c>
      <c r="E77" s="83"/>
      <c r="F77" s="92"/>
    </row>
    <row r="78" spans="1:6" ht="60.75" thickBot="1">
      <c r="A78" s="7" t="s">
        <v>49</v>
      </c>
      <c r="B78" s="8" t="s">
        <v>139</v>
      </c>
      <c r="C78" s="118">
        <v>1</v>
      </c>
      <c r="D78" s="83"/>
      <c r="E78" s="83"/>
      <c r="F78" s="92"/>
    </row>
    <row r="79" spans="1:6" ht="75.75" customHeight="1" thickBot="1">
      <c r="A79" s="7" t="s">
        <v>50</v>
      </c>
      <c r="B79" s="8" t="s">
        <v>140</v>
      </c>
      <c r="C79" s="118">
        <v>1</v>
      </c>
      <c r="D79" s="83"/>
      <c r="E79" s="83"/>
      <c r="F79" s="92"/>
    </row>
    <row r="80" spans="1:6" ht="44.25" customHeight="1" thickBot="1">
      <c r="A80" s="56" t="s">
        <v>141</v>
      </c>
      <c r="B80" s="381" t="s">
        <v>142</v>
      </c>
      <c r="C80" s="382"/>
      <c r="D80" s="83"/>
      <c r="E80" s="83"/>
      <c r="F80" s="92"/>
    </row>
    <row r="81" spans="1:6" ht="60.75" thickBot="1">
      <c r="A81" s="7" t="s">
        <v>143</v>
      </c>
      <c r="B81" s="8" t="s">
        <v>175</v>
      </c>
      <c r="C81" s="118">
        <v>50</v>
      </c>
      <c r="D81" s="124"/>
      <c r="E81" s="124"/>
      <c r="F81" s="125"/>
    </row>
  </sheetData>
  <sheetProtection sheet="1" selectLockedCells="1"/>
  <mergeCells count="11">
    <mergeCell ref="B38:C38"/>
    <mergeCell ref="B51:C51"/>
    <mergeCell ref="B64:C64"/>
    <mergeCell ref="B76:C76"/>
    <mergeCell ref="B80:C80"/>
    <mergeCell ref="B36:C36"/>
    <mergeCell ref="A2:C2"/>
    <mergeCell ref="A6:C6"/>
    <mergeCell ref="A27:C27"/>
    <mergeCell ref="B28:C28"/>
    <mergeCell ref="B32:C32"/>
  </mergeCells>
  <conditionalFormatting sqref="D29">
    <cfRule type="cellIs" dxfId="443" priority="31" operator="lessThan">
      <formula>0</formula>
    </cfRule>
    <cfRule type="cellIs" dxfId="442" priority="32" operator="greaterThan">
      <formula>0</formula>
    </cfRule>
  </conditionalFormatting>
  <conditionalFormatting sqref="D33">
    <cfRule type="cellIs" dxfId="441" priority="29" operator="lessThan">
      <formula>0</formula>
    </cfRule>
    <cfRule type="cellIs" dxfId="440" priority="30" operator="greaterThan">
      <formula>0</formula>
    </cfRule>
  </conditionalFormatting>
  <conditionalFormatting sqref="D77">
    <cfRule type="cellIs" dxfId="439" priority="27" operator="lessThan">
      <formula>0</formula>
    </cfRule>
    <cfRule type="cellIs" dxfId="438" priority="28" operator="greaterThan">
      <formula>0</formula>
    </cfRule>
  </conditionalFormatting>
  <conditionalFormatting sqref="D39:D49">
    <cfRule type="cellIs" dxfId="437" priority="25" operator="lessThan">
      <formula>0</formula>
    </cfRule>
    <cfRule type="cellIs" dxfId="436" priority="26" operator="greaterThan">
      <formula>0</formula>
    </cfRule>
  </conditionalFormatting>
  <conditionalFormatting sqref="D37">
    <cfRule type="cellIs" dxfId="435" priority="24" operator="greaterThan">
      <formula>0</formula>
    </cfRule>
  </conditionalFormatting>
  <conditionalFormatting sqref="E37">
    <cfRule type="cellIs" dxfId="434" priority="22" operator="lessThan">
      <formula>0</formula>
    </cfRule>
    <cfRule type="cellIs" dxfId="433" priority="23" operator="greaterThan">
      <formula>0</formula>
    </cfRule>
  </conditionalFormatting>
  <conditionalFormatting sqref="D50">
    <cfRule type="cellIs" dxfId="432" priority="21" operator="greaterThan">
      <formula>0</formula>
    </cfRule>
  </conditionalFormatting>
  <conditionalFormatting sqref="D63">
    <cfRule type="cellIs" dxfId="431" priority="20" operator="greaterThan">
      <formula>0</formula>
    </cfRule>
  </conditionalFormatting>
  <conditionalFormatting sqref="D7">
    <cfRule type="cellIs" dxfId="430" priority="18" operator="lessThan">
      <formula>0</formula>
    </cfRule>
    <cfRule type="cellIs" dxfId="429" priority="19" operator="greaterThan">
      <formula>0</formula>
    </cfRule>
  </conditionalFormatting>
  <conditionalFormatting sqref="D9">
    <cfRule type="cellIs" dxfId="428" priority="16" operator="lessThan">
      <formula>0</formula>
    </cfRule>
    <cfRule type="cellIs" dxfId="427" priority="17" operator="greaterThan">
      <formula>0</formula>
    </cfRule>
  </conditionalFormatting>
  <conditionalFormatting sqref="E8">
    <cfRule type="cellIs" dxfId="426" priority="15" operator="lessThan">
      <formula>0</formula>
    </cfRule>
  </conditionalFormatting>
  <conditionalFormatting sqref="E17">
    <cfRule type="cellIs" dxfId="425" priority="14" operator="lessThan">
      <formula>0</formula>
    </cfRule>
  </conditionalFormatting>
  <conditionalFormatting sqref="E10:E12">
    <cfRule type="cellIs" dxfId="424" priority="13" operator="lessThan">
      <formula>0</formula>
    </cfRule>
  </conditionalFormatting>
  <conditionalFormatting sqref="E13">
    <cfRule type="cellIs" dxfId="423" priority="12" operator="lessThan">
      <formula>0</formula>
    </cfRule>
  </conditionalFormatting>
  <conditionalFormatting sqref="E14">
    <cfRule type="cellIs" dxfId="422" priority="11" operator="lessThan">
      <formula>0</formula>
    </cfRule>
  </conditionalFormatting>
  <conditionalFormatting sqref="E15">
    <cfRule type="cellIs" dxfId="421" priority="10" operator="lessThan">
      <formula>0</formula>
    </cfRule>
  </conditionalFormatting>
  <conditionalFormatting sqref="E9">
    <cfRule type="cellIs" dxfId="420" priority="9" operator="lessThan">
      <formula>0</formula>
    </cfRule>
  </conditionalFormatting>
  <conditionalFormatting sqref="D16">
    <cfRule type="cellIs" dxfId="419" priority="7" operator="lessThan">
      <formula>0</formula>
    </cfRule>
    <cfRule type="cellIs" dxfId="418" priority="8" operator="greaterThan">
      <formula>0</formula>
    </cfRule>
  </conditionalFormatting>
  <conditionalFormatting sqref="D18">
    <cfRule type="cellIs" dxfId="417" priority="5" operator="lessThan">
      <formula>0</formula>
    </cfRule>
    <cfRule type="cellIs" dxfId="416" priority="6" operator="greaterThan">
      <formula>0</formula>
    </cfRule>
  </conditionalFormatting>
  <conditionalFormatting sqref="E19:E22">
    <cfRule type="cellIs" dxfId="415" priority="4" operator="lessThan">
      <formula>0</formula>
    </cfRule>
  </conditionalFormatting>
  <conditionalFormatting sqref="E18">
    <cfRule type="cellIs" dxfId="414" priority="3" operator="lessThan">
      <formula>0</formula>
    </cfRule>
  </conditionalFormatting>
  <conditionalFormatting sqref="E23">
    <cfRule type="cellIs" dxfId="413" priority="2" operator="lessThan">
      <formula>0</formula>
    </cfRule>
  </conditionalFormatting>
  <conditionalFormatting sqref="E24:E26">
    <cfRule type="cellIs" dxfId="412" priority="1" operator="lessThan">
      <formula>0</formula>
    </cfRule>
  </conditionalFormatting>
  <dataValidations count="1">
    <dataValidation type="list" allowBlank="1" showInputMessage="1" showErrorMessage="1" sqref="C7:C26">
      <formula1>"1,0"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pane xSplit="1" ySplit="5" topLeftCell="B15" activePane="bottomRight" state="frozen"/>
      <selection pane="topRight" activeCell="B1" sqref="B1"/>
      <selection pane="bottomLeft" activeCell="A2" sqref="A2"/>
      <selection pane="bottomRight" activeCell="C79" sqref="C79"/>
    </sheetView>
  </sheetViews>
  <sheetFormatPr defaultRowHeight="15"/>
  <cols>
    <col min="1" max="1" width="7.5703125" style="223" customWidth="1"/>
    <col min="2" max="2" width="72.85546875" style="224" customWidth="1"/>
    <col min="3" max="3" width="9.140625" style="225"/>
    <col min="4" max="4" width="10.5703125" style="226" customWidth="1"/>
    <col min="5" max="5" width="10.7109375" style="226" customWidth="1"/>
    <col min="6" max="6" width="47.28515625" style="212" customWidth="1"/>
    <col min="7" max="16384" width="9.140625" style="212"/>
  </cols>
  <sheetData>
    <row r="1" spans="1:6" s="175" customFormat="1" ht="18.75">
      <c r="A1" s="173" t="s">
        <v>151</v>
      </c>
      <c r="B1" s="174"/>
      <c r="D1" s="176"/>
      <c r="E1" s="176"/>
    </row>
    <row r="2" spans="1:6" s="175" customFormat="1">
      <c r="A2" s="394" t="s">
        <v>178</v>
      </c>
      <c r="B2" s="394"/>
      <c r="C2" s="394"/>
      <c r="D2" s="176"/>
      <c r="E2" s="176"/>
    </row>
    <row r="3" spans="1:6" s="175" customFormat="1">
      <c r="A3" s="177"/>
      <c r="B3" s="178"/>
      <c r="D3" s="176"/>
      <c r="E3" s="176"/>
    </row>
    <row r="4" spans="1:6" s="175" customFormat="1" ht="15.75" thickBot="1">
      <c r="A4" s="177"/>
      <c r="B4" s="178"/>
      <c r="D4" s="176"/>
      <c r="E4" s="176"/>
    </row>
    <row r="5" spans="1:6" s="185" customFormat="1" ht="29.25" thickBot="1">
      <c r="A5" s="179" t="s">
        <v>0</v>
      </c>
      <c r="B5" s="180" t="s">
        <v>1</v>
      </c>
      <c r="C5" s="181" t="s">
        <v>2</v>
      </c>
      <c r="D5" s="182" t="s">
        <v>74</v>
      </c>
      <c r="E5" s="183" t="s">
        <v>75</v>
      </c>
      <c r="F5" s="184" t="s">
        <v>76</v>
      </c>
    </row>
    <row r="6" spans="1:6" s="188" customFormat="1" ht="21" customHeight="1" thickBot="1">
      <c r="A6" s="395" t="s">
        <v>88</v>
      </c>
      <c r="B6" s="396"/>
      <c r="C6" s="397"/>
      <c r="D6" s="186"/>
      <c r="E6" s="186"/>
      <c r="F6" s="187"/>
    </row>
    <row r="7" spans="1:6" s="188" customFormat="1" ht="27.75" thickBot="1">
      <c r="A7" s="189">
        <v>1</v>
      </c>
      <c r="B7" s="190" t="s">
        <v>153</v>
      </c>
      <c r="C7" s="191">
        <v>1</v>
      </c>
      <c r="D7" s="192">
        <f>C7-(C9+C8)</f>
        <v>0</v>
      </c>
      <c r="E7" s="186"/>
      <c r="F7" s="193"/>
    </row>
    <row r="8" spans="1:6" s="188" customFormat="1" ht="30.75" thickBot="1">
      <c r="A8" s="194" t="s">
        <v>90</v>
      </c>
      <c r="B8" s="195" t="s">
        <v>179</v>
      </c>
      <c r="C8" s="191">
        <v>1</v>
      </c>
      <c r="D8" s="186"/>
      <c r="E8" s="196">
        <f>$C$7-C8</f>
        <v>0</v>
      </c>
      <c r="F8" s="193"/>
    </row>
    <row r="9" spans="1:6" s="188" customFormat="1" ht="54" customHeight="1" thickBot="1">
      <c r="A9" s="194" t="s">
        <v>92</v>
      </c>
      <c r="B9" s="195" t="s">
        <v>180</v>
      </c>
      <c r="C9" s="191">
        <v>0</v>
      </c>
      <c r="D9" s="196">
        <f>C9-(C11+C12+C10)</f>
        <v>0</v>
      </c>
      <c r="E9" s="196">
        <f>$C$7-C9</f>
        <v>1</v>
      </c>
      <c r="F9" s="193"/>
    </row>
    <row r="10" spans="1:6" s="188" customFormat="1" ht="33.75" customHeight="1" thickBot="1">
      <c r="A10" s="197" t="s">
        <v>94</v>
      </c>
      <c r="B10" s="198" t="s">
        <v>156</v>
      </c>
      <c r="C10" s="191">
        <v>0</v>
      </c>
      <c r="D10" s="186"/>
      <c r="E10" s="199">
        <f>$C$9-C10</f>
        <v>0</v>
      </c>
      <c r="F10" s="193"/>
    </row>
    <row r="11" spans="1:6" s="188" customFormat="1" ht="83.25" customHeight="1" thickBot="1">
      <c r="A11" s="200" t="s">
        <v>96</v>
      </c>
      <c r="B11" s="201" t="s">
        <v>157</v>
      </c>
      <c r="C11" s="191">
        <v>0</v>
      </c>
      <c r="D11" s="186"/>
      <c r="E11" s="199">
        <f>$C$9-C11</f>
        <v>0</v>
      </c>
      <c r="F11" s="193"/>
    </row>
    <row r="12" spans="1:6" s="188" customFormat="1" ht="66.75" customHeight="1" thickBot="1">
      <c r="A12" s="202" t="s">
        <v>98</v>
      </c>
      <c r="B12" s="198" t="s">
        <v>158</v>
      </c>
      <c r="C12" s="191">
        <v>0</v>
      </c>
      <c r="D12" s="186"/>
      <c r="E12" s="199">
        <f>$C$9-C12</f>
        <v>0</v>
      </c>
      <c r="F12" s="203"/>
    </row>
    <row r="13" spans="1:6" s="188" customFormat="1" ht="30.75" thickBot="1">
      <c r="A13" s="194" t="s">
        <v>100</v>
      </c>
      <c r="B13" s="195" t="s">
        <v>181</v>
      </c>
      <c r="C13" s="191">
        <v>1</v>
      </c>
      <c r="D13" s="186"/>
      <c r="E13" s="196">
        <f>$C$7-C13</f>
        <v>0</v>
      </c>
      <c r="F13" s="193"/>
    </row>
    <row r="14" spans="1:6" s="188" customFormat="1" ht="30.75" thickBot="1">
      <c r="A14" s="194" t="s">
        <v>102</v>
      </c>
      <c r="B14" s="195" t="s">
        <v>182</v>
      </c>
      <c r="C14" s="191">
        <v>1</v>
      </c>
      <c r="D14" s="186"/>
      <c r="E14" s="196">
        <f>$C$7-C14</f>
        <v>0</v>
      </c>
      <c r="F14" s="193"/>
    </row>
    <row r="15" spans="1:6" s="188" customFormat="1" ht="30.75" thickBot="1">
      <c r="A15" s="194" t="s">
        <v>104</v>
      </c>
      <c r="B15" s="195" t="s">
        <v>183</v>
      </c>
      <c r="C15" s="191">
        <v>1</v>
      </c>
      <c r="D15" s="186"/>
      <c r="E15" s="196">
        <f>$C$7-C15</f>
        <v>0</v>
      </c>
      <c r="F15" s="193"/>
    </row>
    <row r="16" spans="1:6" s="188" customFormat="1" ht="41.25" thickBot="1">
      <c r="A16" s="189" t="s">
        <v>106</v>
      </c>
      <c r="B16" s="204" t="s">
        <v>162</v>
      </c>
      <c r="C16" s="191">
        <v>1</v>
      </c>
      <c r="D16" s="192">
        <f>C16-(C18+C17)</f>
        <v>0</v>
      </c>
      <c r="E16" s="186"/>
      <c r="F16" s="193"/>
    </row>
    <row r="17" spans="1:6" s="188" customFormat="1" ht="30.75" thickBot="1">
      <c r="A17" s="194" t="s">
        <v>108</v>
      </c>
      <c r="B17" s="195" t="s">
        <v>184</v>
      </c>
      <c r="C17" s="191">
        <v>1</v>
      </c>
      <c r="D17" s="186"/>
      <c r="E17" s="196">
        <f>$C$16-C17</f>
        <v>0</v>
      </c>
      <c r="F17" s="193"/>
    </row>
    <row r="18" spans="1:6" s="188" customFormat="1" ht="30.75" thickBot="1">
      <c r="A18" s="194" t="s">
        <v>7</v>
      </c>
      <c r="B18" s="195" t="s">
        <v>185</v>
      </c>
      <c r="C18" s="191">
        <v>0</v>
      </c>
      <c r="D18" s="196">
        <f>C18-(C20+C21+C19+C22)</f>
        <v>0</v>
      </c>
      <c r="E18" s="196">
        <f>$C$16-C18</f>
        <v>1</v>
      </c>
      <c r="F18" s="193"/>
    </row>
    <row r="19" spans="1:6" s="188" customFormat="1" ht="37.5" customHeight="1" thickBot="1">
      <c r="A19" s="205" t="s">
        <v>111</v>
      </c>
      <c r="B19" s="201" t="s">
        <v>165</v>
      </c>
      <c r="C19" s="191">
        <v>0</v>
      </c>
      <c r="D19" s="186"/>
      <c r="E19" s="199">
        <f>$C$18-C19</f>
        <v>0</v>
      </c>
      <c r="F19" s="193"/>
    </row>
    <row r="20" spans="1:6" s="188" customFormat="1" ht="21.75" customHeight="1" thickBot="1">
      <c r="A20" s="205" t="s">
        <v>113</v>
      </c>
      <c r="B20" s="198" t="s">
        <v>166</v>
      </c>
      <c r="C20" s="191">
        <v>0</v>
      </c>
      <c r="D20" s="186"/>
      <c r="E20" s="199">
        <f>$C$18-C20</f>
        <v>0</v>
      </c>
      <c r="F20" s="193"/>
    </row>
    <row r="21" spans="1:6" s="188" customFormat="1" ht="75.75" thickBot="1">
      <c r="A21" s="205" t="s">
        <v>115</v>
      </c>
      <c r="B21" s="206" t="s">
        <v>186</v>
      </c>
      <c r="C21" s="191">
        <v>0</v>
      </c>
      <c r="D21" s="186"/>
      <c r="E21" s="199">
        <f>$C$18-C21</f>
        <v>0</v>
      </c>
      <c r="F21" s="193"/>
    </row>
    <row r="22" spans="1:6" s="188" customFormat="1" ht="60.75" thickBot="1">
      <c r="A22" s="205" t="s">
        <v>117</v>
      </c>
      <c r="B22" s="206" t="s">
        <v>168</v>
      </c>
      <c r="C22" s="191">
        <v>0</v>
      </c>
      <c r="D22" s="186"/>
      <c r="E22" s="199">
        <f>$C$18-C22</f>
        <v>0</v>
      </c>
      <c r="F22" s="203"/>
    </row>
    <row r="23" spans="1:6" s="188" customFormat="1" ht="30.75" thickBot="1">
      <c r="A23" s="194" t="s">
        <v>8</v>
      </c>
      <c r="B23" s="195" t="s">
        <v>187</v>
      </c>
      <c r="C23" s="191">
        <v>0</v>
      </c>
      <c r="D23" s="186"/>
      <c r="E23" s="196">
        <f>$C$16-C23</f>
        <v>1</v>
      </c>
      <c r="F23" s="193"/>
    </row>
    <row r="24" spans="1:6" s="188" customFormat="1" ht="30.75" thickBot="1">
      <c r="A24" s="194" t="s">
        <v>120</v>
      </c>
      <c r="B24" s="195" t="s">
        <v>188</v>
      </c>
      <c r="C24" s="191">
        <v>0</v>
      </c>
      <c r="D24" s="186"/>
      <c r="E24" s="196">
        <f>$C$16-C24</f>
        <v>1</v>
      </c>
      <c r="F24" s="193"/>
    </row>
    <row r="25" spans="1:6" s="188" customFormat="1" ht="30.75" thickBot="1">
      <c r="A25" s="194" t="s">
        <v>122</v>
      </c>
      <c r="B25" s="195" t="s">
        <v>189</v>
      </c>
      <c r="C25" s="191">
        <v>0</v>
      </c>
      <c r="D25" s="186"/>
      <c r="E25" s="196">
        <f>$C$16-C25</f>
        <v>1</v>
      </c>
      <c r="F25" s="193"/>
    </row>
    <row r="26" spans="1:6" s="188" customFormat="1" ht="30.75" thickBot="1">
      <c r="A26" s="194" t="s">
        <v>124</v>
      </c>
      <c r="B26" s="195" t="s">
        <v>190</v>
      </c>
      <c r="C26" s="191">
        <v>0</v>
      </c>
      <c r="D26" s="186"/>
      <c r="E26" s="196">
        <f>$C$16-C26</f>
        <v>1</v>
      </c>
      <c r="F26" s="193"/>
    </row>
    <row r="27" spans="1:6" s="188" customFormat="1" ht="19.5" thickBot="1">
      <c r="A27" s="395" t="s">
        <v>126</v>
      </c>
      <c r="B27" s="396"/>
      <c r="C27" s="397"/>
      <c r="D27" s="186"/>
      <c r="E27" s="186"/>
      <c r="F27" s="193"/>
    </row>
    <row r="28" spans="1:6" s="188" customFormat="1" ht="29.25" customHeight="1" thickBot="1">
      <c r="A28" s="207">
        <v>1</v>
      </c>
      <c r="B28" s="392" t="s">
        <v>127</v>
      </c>
      <c r="C28" s="393"/>
      <c r="D28" s="208"/>
      <c r="E28" s="208"/>
      <c r="F28" s="209"/>
    </row>
    <row r="29" spans="1:6" ht="33.75" customHeight="1" thickBot="1">
      <c r="A29" s="205" t="s">
        <v>3</v>
      </c>
      <c r="B29" s="210" t="s">
        <v>128</v>
      </c>
      <c r="C29" s="211">
        <v>3</v>
      </c>
      <c r="D29" s="192">
        <f>C29-(C30+C31)</f>
        <v>0</v>
      </c>
      <c r="E29" s="208"/>
      <c r="F29" s="193"/>
    </row>
    <row r="30" spans="1:6" ht="50.25" customHeight="1" thickBot="1">
      <c r="A30" s="205" t="s">
        <v>4</v>
      </c>
      <c r="B30" s="213" t="s">
        <v>129</v>
      </c>
      <c r="C30" s="214">
        <v>2</v>
      </c>
      <c r="D30" s="208"/>
      <c r="E30" s="208"/>
      <c r="F30" s="193"/>
    </row>
    <row r="31" spans="1:6" ht="60.75" thickBot="1">
      <c r="A31" s="205" t="s">
        <v>5</v>
      </c>
      <c r="B31" s="210" t="s">
        <v>130</v>
      </c>
      <c r="C31" s="211">
        <v>1</v>
      </c>
      <c r="D31" s="208"/>
      <c r="E31" s="208"/>
      <c r="F31" s="193"/>
    </row>
    <row r="32" spans="1:6" s="188" customFormat="1" ht="29.25" customHeight="1" thickBot="1">
      <c r="A32" s="207">
        <v>2</v>
      </c>
      <c r="B32" s="392" t="s">
        <v>131</v>
      </c>
      <c r="C32" s="393"/>
      <c r="D32" s="208"/>
      <c r="E32" s="208"/>
      <c r="F32" s="209"/>
    </row>
    <row r="33" spans="1:6" ht="30.75" thickBot="1">
      <c r="A33" s="205" t="s">
        <v>6</v>
      </c>
      <c r="B33" s="210" t="s">
        <v>132</v>
      </c>
      <c r="C33" s="211">
        <v>7</v>
      </c>
      <c r="D33" s="192">
        <f>C33-(C35+C34)</f>
        <v>0</v>
      </c>
      <c r="E33" s="208"/>
      <c r="F33" s="193"/>
    </row>
    <row r="34" spans="1:6" ht="45.75" thickBot="1">
      <c r="A34" s="205" t="s">
        <v>7</v>
      </c>
      <c r="B34" s="213" t="s">
        <v>133</v>
      </c>
      <c r="C34" s="214">
        <v>3</v>
      </c>
      <c r="D34" s="208"/>
      <c r="E34" s="208"/>
      <c r="F34" s="193"/>
    </row>
    <row r="35" spans="1:6" ht="60.75" thickBot="1">
      <c r="A35" s="205" t="s">
        <v>8</v>
      </c>
      <c r="B35" s="210" t="s">
        <v>134</v>
      </c>
      <c r="C35" s="211">
        <v>4</v>
      </c>
      <c r="D35" s="208"/>
      <c r="E35" s="208"/>
      <c r="F35" s="193"/>
    </row>
    <row r="36" spans="1:6" s="188" customFormat="1" ht="28.5" customHeight="1" thickBot="1">
      <c r="A36" s="207">
        <v>3</v>
      </c>
      <c r="B36" s="392" t="s">
        <v>135</v>
      </c>
      <c r="C36" s="393"/>
      <c r="D36" s="208"/>
      <c r="E36" s="208"/>
      <c r="F36" s="209"/>
    </row>
    <row r="37" spans="1:6" ht="30.75" thickBot="1">
      <c r="A37" s="215" t="s">
        <v>9</v>
      </c>
      <c r="B37" s="195" t="s">
        <v>136</v>
      </c>
      <c r="C37" s="216">
        <v>8</v>
      </c>
      <c r="D37" s="217">
        <f>C37-SUM(C39:C49)</f>
        <v>0</v>
      </c>
      <c r="E37" s="218">
        <f>C37-(C50+C63)</f>
        <v>0</v>
      </c>
      <c r="F37" s="193"/>
    </row>
    <row r="38" spans="1:6" ht="15.75" thickBot="1">
      <c r="A38" s="205"/>
      <c r="B38" s="398" t="s">
        <v>10</v>
      </c>
      <c r="C38" s="399"/>
      <c r="D38" s="219"/>
      <c r="E38" s="208"/>
      <c r="F38" s="193"/>
    </row>
    <row r="39" spans="1:6" ht="16.5" thickBot="1">
      <c r="A39" s="205" t="s">
        <v>77</v>
      </c>
      <c r="B39" s="210" t="s">
        <v>12</v>
      </c>
      <c r="C39" s="211">
        <v>1</v>
      </c>
      <c r="D39" s="192">
        <f>C39-(C52+C65)</f>
        <v>0</v>
      </c>
      <c r="E39" s="208"/>
      <c r="F39" s="193"/>
    </row>
    <row r="40" spans="1:6" ht="16.5" thickBot="1">
      <c r="A40" s="205" t="s">
        <v>78</v>
      </c>
      <c r="B40" s="210" t="s">
        <v>14</v>
      </c>
      <c r="C40" s="211"/>
      <c r="D40" s="192">
        <f t="shared" ref="D40:D49" si="0">C40-(C53+C66)</f>
        <v>0</v>
      </c>
      <c r="E40" s="208"/>
      <c r="F40" s="193"/>
    </row>
    <row r="41" spans="1:6" ht="16.5" thickBot="1">
      <c r="A41" s="205" t="s">
        <v>79</v>
      </c>
      <c r="B41" s="210" t="s">
        <v>16</v>
      </c>
      <c r="C41" s="211">
        <v>1</v>
      </c>
      <c r="D41" s="192">
        <f t="shared" si="0"/>
        <v>0</v>
      </c>
      <c r="E41" s="208"/>
      <c r="F41" s="193"/>
    </row>
    <row r="42" spans="1:6" ht="16.5" thickBot="1">
      <c r="A42" s="205" t="s">
        <v>80</v>
      </c>
      <c r="B42" s="210" t="s">
        <v>18</v>
      </c>
      <c r="C42" s="211">
        <v>1</v>
      </c>
      <c r="D42" s="192">
        <f t="shared" si="0"/>
        <v>0</v>
      </c>
      <c r="E42" s="208"/>
      <c r="F42" s="193"/>
    </row>
    <row r="43" spans="1:6" ht="16.5" thickBot="1">
      <c r="A43" s="205" t="s">
        <v>81</v>
      </c>
      <c r="B43" s="210" t="s">
        <v>20</v>
      </c>
      <c r="C43" s="211">
        <v>1</v>
      </c>
      <c r="D43" s="192">
        <f t="shared" si="0"/>
        <v>0</v>
      </c>
      <c r="E43" s="208"/>
      <c r="F43" s="193"/>
    </row>
    <row r="44" spans="1:6" ht="16.5" thickBot="1">
      <c r="A44" s="205" t="s">
        <v>82</v>
      </c>
      <c r="B44" s="210" t="s">
        <v>22</v>
      </c>
      <c r="C44" s="211">
        <v>1</v>
      </c>
      <c r="D44" s="192">
        <f t="shared" si="0"/>
        <v>0</v>
      </c>
      <c r="E44" s="208"/>
      <c r="F44" s="193"/>
    </row>
    <row r="45" spans="1:6" ht="16.5" thickBot="1">
      <c r="A45" s="205" t="s">
        <v>83</v>
      </c>
      <c r="B45" s="210" t="s">
        <v>24</v>
      </c>
      <c r="C45" s="211">
        <v>1</v>
      </c>
      <c r="D45" s="192">
        <f t="shared" si="0"/>
        <v>0</v>
      </c>
      <c r="E45" s="208"/>
      <c r="F45" s="193"/>
    </row>
    <row r="46" spans="1:6" ht="16.5" thickBot="1">
      <c r="A46" s="205" t="s">
        <v>84</v>
      </c>
      <c r="B46" s="210" t="s">
        <v>26</v>
      </c>
      <c r="C46" s="211"/>
      <c r="D46" s="192">
        <f t="shared" si="0"/>
        <v>0</v>
      </c>
      <c r="E46" s="208"/>
      <c r="F46" s="193"/>
    </row>
    <row r="47" spans="1:6" ht="16.5" thickBot="1">
      <c r="A47" s="205" t="s">
        <v>85</v>
      </c>
      <c r="B47" s="210" t="s">
        <v>28</v>
      </c>
      <c r="C47" s="211">
        <v>1</v>
      </c>
      <c r="D47" s="192">
        <f t="shared" si="0"/>
        <v>0</v>
      </c>
      <c r="E47" s="208"/>
      <c r="F47" s="193"/>
    </row>
    <row r="48" spans="1:6" ht="16.5" thickBot="1">
      <c r="A48" s="220" t="s">
        <v>173</v>
      </c>
      <c r="B48" s="210" t="s">
        <v>30</v>
      </c>
      <c r="C48" s="211">
        <v>1</v>
      </c>
      <c r="D48" s="192">
        <f t="shared" si="0"/>
        <v>0</v>
      </c>
      <c r="E48" s="208"/>
      <c r="F48" s="193"/>
    </row>
    <row r="49" spans="1:6" ht="16.5" thickBot="1">
      <c r="A49" s="220" t="s">
        <v>174</v>
      </c>
      <c r="B49" s="210" t="s">
        <v>32</v>
      </c>
      <c r="C49" s="211"/>
      <c r="D49" s="192">
        <f t="shared" si="0"/>
        <v>0</v>
      </c>
      <c r="E49" s="208"/>
      <c r="F49" s="193"/>
    </row>
    <row r="50" spans="1:6" ht="45.75" thickBot="1">
      <c r="A50" s="215" t="s">
        <v>33</v>
      </c>
      <c r="B50" s="195" t="s">
        <v>137</v>
      </c>
      <c r="C50" s="216">
        <v>7</v>
      </c>
      <c r="D50" s="217">
        <f>C50-SUM(C52:C62)</f>
        <v>0</v>
      </c>
      <c r="E50" s="208"/>
      <c r="F50" s="193"/>
    </row>
    <row r="51" spans="1:6" ht="15.75" thickBot="1">
      <c r="A51" s="205"/>
      <c r="B51" s="400" t="s">
        <v>10</v>
      </c>
      <c r="C51" s="401"/>
      <c r="D51" s="208"/>
      <c r="E51" s="208"/>
      <c r="F51" s="193"/>
    </row>
    <row r="52" spans="1:6" ht="16.5" thickBot="1">
      <c r="A52" s="205" t="s">
        <v>11</v>
      </c>
      <c r="B52" s="210" t="s">
        <v>12</v>
      </c>
      <c r="C52" s="211">
        <v>1</v>
      </c>
      <c r="D52" s="208"/>
      <c r="E52" s="208"/>
      <c r="F52" s="193"/>
    </row>
    <row r="53" spans="1:6" ht="16.5" thickBot="1">
      <c r="A53" s="205" t="s">
        <v>13</v>
      </c>
      <c r="B53" s="210" t="s">
        <v>14</v>
      </c>
      <c r="C53" s="211"/>
      <c r="D53" s="208"/>
      <c r="E53" s="208"/>
      <c r="F53" s="193"/>
    </row>
    <row r="54" spans="1:6" ht="16.5" thickBot="1">
      <c r="A54" s="205" t="s">
        <v>15</v>
      </c>
      <c r="B54" s="210" t="s">
        <v>16</v>
      </c>
      <c r="C54" s="211">
        <v>1</v>
      </c>
      <c r="D54" s="208"/>
      <c r="E54" s="208"/>
      <c r="F54" s="193"/>
    </row>
    <row r="55" spans="1:6" ht="16.5" thickBot="1">
      <c r="A55" s="205" t="s">
        <v>17</v>
      </c>
      <c r="B55" s="210" t="s">
        <v>18</v>
      </c>
      <c r="C55" s="211">
        <v>1</v>
      </c>
      <c r="D55" s="208"/>
      <c r="E55" s="208"/>
      <c r="F55" s="193"/>
    </row>
    <row r="56" spans="1:6" ht="16.5" thickBot="1">
      <c r="A56" s="205" t="s">
        <v>19</v>
      </c>
      <c r="B56" s="210" t="s">
        <v>20</v>
      </c>
      <c r="C56" s="211">
        <v>1</v>
      </c>
      <c r="D56" s="208"/>
      <c r="E56" s="208"/>
      <c r="F56" s="193"/>
    </row>
    <row r="57" spans="1:6" ht="16.5" thickBot="1">
      <c r="A57" s="205" t="s">
        <v>21</v>
      </c>
      <c r="B57" s="210" t="s">
        <v>22</v>
      </c>
      <c r="C57" s="211">
        <v>1</v>
      </c>
      <c r="D57" s="208"/>
      <c r="E57" s="208"/>
      <c r="F57" s="193"/>
    </row>
    <row r="58" spans="1:6" ht="16.5" thickBot="1">
      <c r="A58" s="205" t="s">
        <v>23</v>
      </c>
      <c r="B58" s="210" t="s">
        <v>24</v>
      </c>
      <c r="C58" s="211">
        <v>1</v>
      </c>
      <c r="D58" s="208"/>
      <c r="E58" s="208"/>
      <c r="F58" s="193"/>
    </row>
    <row r="59" spans="1:6" ht="16.5" thickBot="1">
      <c r="A59" s="205" t="s">
        <v>25</v>
      </c>
      <c r="B59" s="210" t="s">
        <v>26</v>
      </c>
      <c r="C59" s="211"/>
      <c r="D59" s="208"/>
      <c r="E59" s="208"/>
      <c r="F59" s="193"/>
    </row>
    <row r="60" spans="1:6" ht="16.5" thickBot="1">
      <c r="A60" s="205" t="s">
        <v>27</v>
      </c>
      <c r="B60" s="210" t="s">
        <v>28</v>
      </c>
      <c r="C60" s="211"/>
      <c r="D60" s="208"/>
      <c r="E60" s="208"/>
      <c r="F60" s="193"/>
    </row>
    <row r="61" spans="1:6" ht="16.5" thickBot="1">
      <c r="A61" s="205" t="s">
        <v>29</v>
      </c>
      <c r="B61" s="210" t="s">
        <v>30</v>
      </c>
      <c r="C61" s="211">
        <v>1</v>
      </c>
      <c r="D61" s="208"/>
      <c r="E61" s="208"/>
      <c r="F61" s="193"/>
    </row>
    <row r="62" spans="1:6" ht="16.5" thickBot="1">
      <c r="A62" s="205" t="s">
        <v>31</v>
      </c>
      <c r="B62" s="210" t="s">
        <v>32</v>
      </c>
      <c r="C62" s="211"/>
      <c r="D62" s="208"/>
      <c r="E62" s="208"/>
      <c r="F62" s="193"/>
    </row>
    <row r="63" spans="1:6" ht="60.75" thickBot="1">
      <c r="A63" s="215" t="s">
        <v>34</v>
      </c>
      <c r="B63" s="195" t="s">
        <v>138</v>
      </c>
      <c r="C63" s="216">
        <v>1</v>
      </c>
      <c r="D63" s="217">
        <f>C63-SUM(C65:C75)</f>
        <v>0</v>
      </c>
      <c r="E63" s="208"/>
      <c r="F63" s="193"/>
    </row>
    <row r="64" spans="1:6" ht="15.75" thickBot="1">
      <c r="A64" s="205"/>
      <c r="B64" s="400" t="s">
        <v>10</v>
      </c>
      <c r="C64" s="401"/>
      <c r="D64" s="208"/>
      <c r="E64" s="208"/>
      <c r="F64" s="193"/>
    </row>
    <row r="65" spans="1:6" ht="16.5" thickBot="1">
      <c r="A65" s="205" t="s">
        <v>35</v>
      </c>
      <c r="B65" s="210" t="s">
        <v>12</v>
      </c>
      <c r="C65" s="211"/>
      <c r="D65" s="208"/>
      <c r="E65" s="208"/>
      <c r="F65" s="193"/>
    </row>
    <row r="66" spans="1:6" ht="16.5" thickBot="1">
      <c r="A66" s="205" t="s">
        <v>36</v>
      </c>
      <c r="B66" s="210" t="s">
        <v>14</v>
      </c>
      <c r="C66" s="211"/>
      <c r="D66" s="208"/>
      <c r="E66" s="208"/>
      <c r="F66" s="193"/>
    </row>
    <row r="67" spans="1:6" ht="16.5" thickBot="1">
      <c r="A67" s="205" t="s">
        <v>37</v>
      </c>
      <c r="B67" s="210" t="s">
        <v>16</v>
      </c>
      <c r="C67" s="211"/>
      <c r="D67" s="208"/>
      <c r="E67" s="208"/>
      <c r="F67" s="193"/>
    </row>
    <row r="68" spans="1:6" ht="16.5" thickBot="1">
      <c r="A68" s="205" t="s">
        <v>38</v>
      </c>
      <c r="B68" s="210" t="s">
        <v>18</v>
      </c>
      <c r="C68" s="211"/>
      <c r="D68" s="208"/>
      <c r="E68" s="208"/>
      <c r="F68" s="193"/>
    </row>
    <row r="69" spans="1:6" ht="16.5" thickBot="1">
      <c r="A69" s="205" t="s">
        <v>39</v>
      </c>
      <c r="B69" s="210" t="s">
        <v>20</v>
      </c>
      <c r="C69" s="211"/>
      <c r="D69" s="208"/>
      <c r="E69" s="208"/>
      <c r="F69" s="193"/>
    </row>
    <row r="70" spans="1:6" ht="16.5" thickBot="1">
      <c r="A70" s="205" t="s">
        <v>40</v>
      </c>
      <c r="B70" s="210" t="s">
        <v>22</v>
      </c>
      <c r="C70" s="211"/>
      <c r="D70" s="208"/>
      <c r="E70" s="208"/>
      <c r="F70" s="193"/>
    </row>
    <row r="71" spans="1:6" ht="16.5" thickBot="1">
      <c r="A71" s="205" t="s">
        <v>41</v>
      </c>
      <c r="B71" s="210" t="s">
        <v>24</v>
      </c>
      <c r="C71" s="211"/>
      <c r="D71" s="208"/>
      <c r="E71" s="208"/>
      <c r="F71" s="193"/>
    </row>
    <row r="72" spans="1:6" ht="16.5" thickBot="1">
      <c r="A72" s="205" t="s">
        <v>42</v>
      </c>
      <c r="B72" s="210" t="s">
        <v>26</v>
      </c>
      <c r="C72" s="211"/>
      <c r="D72" s="208"/>
      <c r="E72" s="208"/>
      <c r="F72" s="193"/>
    </row>
    <row r="73" spans="1:6" ht="16.5" thickBot="1">
      <c r="A73" s="205" t="s">
        <v>43</v>
      </c>
      <c r="B73" s="210" t="s">
        <v>28</v>
      </c>
      <c r="C73" s="211">
        <v>1</v>
      </c>
      <c r="D73" s="208"/>
      <c r="E73" s="208"/>
      <c r="F73" s="193"/>
    </row>
    <row r="74" spans="1:6" ht="16.5" thickBot="1">
      <c r="A74" s="205" t="s">
        <v>44</v>
      </c>
      <c r="B74" s="210" t="s">
        <v>30</v>
      </c>
      <c r="C74" s="211"/>
      <c r="D74" s="208"/>
      <c r="E74" s="208"/>
      <c r="F74" s="193"/>
    </row>
    <row r="75" spans="1:6" ht="16.5" thickBot="1">
      <c r="A75" s="205" t="s">
        <v>45</v>
      </c>
      <c r="B75" s="210" t="s">
        <v>32</v>
      </c>
      <c r="C75" s="211"/>
      <c r="D75" s="208"/>
      <c r="E75" s="208"/>
      <c r="F75" s="193"/>
    </row>
    <row r="76" spans="1:6" ht="46.5" customHeight="1" thickBot="1">
      <c r="A76" s="207">
        <v>4</v>
      </c>
      <c r="B76" s="392" t="s">
        <v>46</v>
      </c>
      <c r="C76" s="393"/>
      <c r="D76" s="208"/>
      <c r="E76" s="208"/>
      <c r="F76" s="193"/>
    </row>
    <row r="77" spans="1:6" ht="45.75" thickBot="1">
      <c r="A77" s="205" t="s">
        <v>47</v>
      </c>
      <c r="B77" s="210" t="s">
        <v>48</v>
      </c>
      <c r="C77" s="211">
        <v>4</v>
      </c>
      <c r="D77" s="192">
        <f>C77-(C78+C79)</f>
        <v>0</v>
      </c>
      <c r="E77" s="208"/>
      <c r="F77" s="193"/>
    </row>
    <row r="78" spans="1:6" ht="60.75" thickBot="1">
      <c r="A78" s="205" t="s">
        <v>49</v>
      </c>
      <c r="B78" s="210" t="s">
        <v>139</v>
      </c>
      <c r="C78" s="211">
        <v>4</v>
      </c>
      <c r="D78" s="208"/>
      <c r="E78" s="208"/>
      <c r="F78" s="193"/>
    </row>
    <row r="79" spans="1:6" ht="75.75" customHeight="1" thickBot="1">
      <c r="A79" s="205" t="s">
        <v>50</v>
      </c>
      <c r="B79" s="210" t="s">
        <v>140</v>
      </c>
      <c r="C79" s="211"/>
      <c r="D79" s="208"/>
      <c r="E79" s="208"/>
      <c r="F79" s="193"/>
    </row>
    <row r="80" spans="1:6" ht="44.25" customHeight="1" thickBot="1">
      <c r="A80" s="207" t="s">
        <v>141</v>
      </c>
      <c r="B80" s="392" t="s">
        <v>142</v>
      </c>
      <c r="C80" s="393"/>
      <c r="D80" s="208"/>
      <c r="E80" s="208"/>
      <c r="F80" s="193"/>
    </row>
    <row r="81" spans="1:6" ht="60.75" thickBot="1">
      <c r="A81" s="205" t="s">
        <v>143</v>
      </c>
      <c r="B81" s="210" t="s">
        <v>175</v>
      </c>
      <c r="C81" s="211">
        <v>9</v>
      </c>
      <c r="D81" s="221"/>
      <c r="E81" s="221"/>
      <c r="F81" s="222"/>
    </row>
  </sheetData>
  <sheetProtection sheet="1" selectLockedCells="1"/>
  <mergeCells count="11">
    <mergeCell ref="B38:C38"/>
    <mergeCell ref="B51:C51"/>
    <mergeCell ref="B64:C64"/>
    <mergeCell ref="B76:C76"/>
    <mergeCell ref="B80:C80"/>
    <mergeCell ref="B36:C36"/>
    <mergeCell ref="A2:C2"/>
    <mergeCell ref="A6:C6"/>
    <mergeCell ref="A27:C27"/>
    <mergeCell ref="B28:C28"/>
    <mergeCell ref="B32:C32"/>
  </mergeCells>
  <conditionalFormatting sqref="D29">
    <cfRule type="cellIs" dxfId="411" priority="31" operator="lessThan">
      <formula>0</formula>
    </cfRule>
    <cfRule type="cellIs" dxfId="410" priority="32" operator="greaterThan">
      <formula>0</formula>
    </cfRule>
  </conditionalFormatting>
  <conditionalFormatting sqref="D33">
    <cfRule type="cellIs" dxfId="409" priority="29" operator="lessThan">
      <formula>0</formula>
    </cfRule>
    <cfRule type="cellIs" dxfId="408" priority="30" operator="greaterThan">
      <formula>0</formula>
    </cfRule>
  </conditionalFormatting>
  <conditionalFormatting sqref="D77">
    <cfRule type="cellIs" dxfId="407" priority="27" operator="lessThan">
      <formula>0</formula>
    </cfRule>
    <cfRule type="cellIs" dxfId="406" priority="28" operator="greaterThan">
      <formula>0</formula>
    </cfRule>
  </conditionalFormatting>
  <conditionalFormatting sqref="D39:D49">
    <cfRule type="cellIs" dxfId="405" priority="25" operator="lessThan">
      <formula>0</formula>
    </cfRule>
    <cfRule type="cellIs" dxfId="404" priority="26" operator="greaterThan">
      <formula>0</formula>
    </cfRule>
  </conditionalFormatting>
  <conditionalFormatting sqref="D37">
    <cfRule type="cellIs" dxfId="403" priority="24" operator="greaterThan">
      <formula>0</formula>
    </cfRule>
  </conditionalFormatting>
  <conditionalFormatting sqref="E37">
    <cfRule type="cellIs" dxfId="402" priority="22" operator="lessThan">
      <formula>0</formula>
    </cfRule>
    <cfRule type="cellIs" dxfId="401" priority="23" operator="greaterThan">
      <formula>0</formula>
    </cfRule>
  </conditionalFormatting>
  <conditionalFormatting sqref="D50">
    <cfRule type="cellIs" dxfId="400" priority="21" operator="greaterThan">
      <formula>0</formula>
    </cfRule>
  </conditionalFormatting>
  <conditionalFormatting sqref="D63">
    <cfRule type="cellIs" dxfId="399" priority="20" operator="greaterThan">
      <formula>0</formula>
    </cfRule>
  </conditionalFormatting>
  <conditionalFormatting sqref="D7">
    <cfRule type="cellIs" dxfId="398" priority="18" operator="lessThan">
      <formula>0</formula>
    </cfRule>
    <cfRule type="cellIs" dxfId="397" priority="19" operator="greaterThan">
      <formula>0</formula>
    </cfRule>
  </conditionalFormatting>
  <conditionalFormatting sqref="D9">
    <cfRule type="cellIs" dxfId="396" priority="16" operator="lessThan">
      <formula>0</formula>
    </cfRule>
    <cfRule type="cellIs" dxfId="395" priority="17" operator="greaterThan">
      <formula>0</formula>
    </cfRule>
  </conditionalFormatting>
  <conditionalFormatting sqref="E8">
    <cfRule type="cellIs" dxfId="394" priority="15" operator="lessThan">
      <formula>0</formula>
    </cfRule>
  </conditionalFormatting>
  <conditionalFormatting sqref="E17">
    <cfRule type="cellIs" dxfId="393" priority="14" operator="lessThan">
      <formula>0</formula>
    </cfRule>
  </conditionalFormatting>
  <conditionalFormatting sqref="E10:E12">
    <cfRule type="cellIs" dxfId="392" priority="13" operator="lessThan">
      <formula>0</formula>
    </cfRule>
  </conditionalFormatting>
  <conditionalFormatting sqref="E13">
    <cfRule type="cellIs" dxfId="391" priority="12" operator="lessThan">
      <formula>0</formula>
    </cfRule>
  </conditionalFormatting>
  <conditionalFormatting sqref="E14">
    <cfRule type="cellIs" dxfId="390" priority="11" operator="lessThan">
      <formula>0</formula>
    </cfRule>
  </conditionalFormatting>
  <conditionalFormatting sqref="E15">
    <cfRule type="cellIs" dxfId="389" priority="10" operator="lessThan">
      <formula>0</formula>
    </cfRule>
  </conditionalFormatting>
  <conditionalFormatting sqref="E9">
    <cfRule type="cellIs" dxfId="388" priority="9" operator="lessThan">
      <formula>0</formula>
    </cfRule>
  </conditionalFormatting>
  <conditionalFormatting sqref="D16">
    <cfRule type="cellIs" dxfId="387" priority="7" operator="lessThan">
      <formula>0</formula>
    </cfRule>
    <cfRule type="cellIs" dxfId="386" priority="8" operator="greaterThan">
      <formula>0</formula>
    </cfRule>
  </conditionalFormatting>
  <conditionalFormatting sqref="D18">
    <cfRule type="cellIs" dxfId="385" priority="5" operator="lessThan">
      <formula>0</formula>
    </cfRule>
    <cfRule type="cellIs" dxfId="384" priority="6" operator="greaterThan">
      <formula>0</formula>
    </cfRule>
  </conditionalFormatting>
  <conditionalFormatting sqref="E19:E22">
    <cfRule type="cellIs" dxfId="383" priority="4" operator="lessThan">
      <formula>0</formula>
    </cfRule>
  </conditionalFormatting>
  <conditionalFormatting sqref="E18">
    <cfRule type="cellIs" dxfId="382" priority="3" operator="lessThan">
      <formula>0</formula>
    </cfRule>
  </conditionalFormatting>
  <conditionalFormatting sqref="E23">
    <cfRule type="cellIs" dxfId="381" priority="2" operator="lessThan">
      <formula>0</formula>
    </cfRule>
  </conditionalFormatting>
  <conditionalFormatting sqref="E24:E26">
    <cfRule type="cellIs" dxfId="380" priority="1" operator="lessThan">
      <formula>0</formula>
    </cfRule>
  </conditionalFormatting>
  <dataValidations count="1">
    <dataValidation type="list" allowBlank="1" showInputMessage="1" showErrorMessage="1" sqref="C7:C26">
      <formula1>"1,0"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pane xSplit="1" ySplit="5" topLeftCell="B9" activePane="bottomRight" state="frozen"/>
      <selection pane="topRight" activeCell="B1" sqref="B1"/>
      <selection pane="bottomLeft" activeCell="A2" sqref="A2"/>
      <selection pane="bottomRight" activeCell="C63" sqref="C63"/>
    </sheetView>
  </sheetViews>
  <sheetFormatPr defaultColWidth="9.140625" defaultRowHeight="15"/>
  <cols>
    <col min="1" max="1" width="7.5703125" style="126" customWidth="1"/>
    <col min="2" max="2" width="72.85546875" style="127" customWidth="1"/>
    <col min="3" max="3" width="9.140625" style="13"/>
    <col min="4" max="4" width="10.5703125" style="128" customWidth="1"/>
    <col min="5" max="5" width="10.7109375" style="128" customWidth="1"/>
    <col min="6" max="6" width="47.28515625" style="6" customWidth="1"/>
    <col min="7" max="16384" width="9.140625" style="6"/>
  </cols>
  <sheetData>
    <row r="1" spans="1:6" s="106" customFormat="1" ht="18.75">
      <c r="A1" s="104" t="s">
        <v>151</v>
      </c>
      <c r="B1" s="105"/>
      <c r="D1" s="107"/>
      <c r="E1" s="107"/>
    </row>
    <row r="2" spans="1:6" s="106" customFormat="1">
      <c r="A2" s="389"/>
      <c r="B2" s="389"/>
      <c r="C2" s="389"/>
      <c r="D2" s="107"/>
      <c r="E2" s="107"/>
    </row>
    <row r="3" spans="1:6" s="106" customFormat="1">
      <c r="A3" s="108"/>
      <c r="B3" s="109" t="s">
        <v>191</v>
      </c>
      <c r="D3" s="107"/>
      <c r="E3" s="107"/>
    </row>
    <row r="4" spans="1:6" s="106" customFormat="1" ht="15.75" thickBot="1">
      <c r="A4" s="108"/>
      <c r="B4" s="109"/>
      <c r="D4" s="107"/>
      <c r="E4" s="107"/>
    </row>
    <row r="5" spans="1:6" s="116" customFormat="1" ht="29.25" thickBot="1">
      <c r="A5" s="110" t="s">
        <v>0</v>
      </c>
      <c r="B5" s="111" t="s">
        <v>1</v>
      </c>
      <c r="C5" s="112" t="s">
        <v>2</v>
      </c>
      <c r="D5" s="113" t="s">
        <v>74</v>
      </c>
      <c r="E5" s="114" t="s">
        <v>75</v>
      </c>
      <c r="F5" s="115" t="s">
        <v>76</v>
      </c>
    </row>
    <row r="6" spans="1:6" s="4" customFormat="1" ht="21" customHeight="1" thickBot="1">
      <c r="A6" s="386" t="s">
        <v>88</v>
      </c>
      <c r="B6" s="387"/>
      <c r="C6" s="388"/>
      <c r="D6" s="79"/>
      <c r="E6" s="79"/>
      <c r="F6" s="91"/>
    </row>
    <row r="7" spans="1:6" s="4" customFormat="1" ht="27.75" thickBot="1">
      <c r="A7" s="46">
        <v>1</v>
      </c>
      <c r="B7" s="47" t="s">
        <v>153</v>
      </c>
      <c r="C7" s="48">
        <v>1</v>
      </c>
      <c r="D7" s="82">
        <f>C7-(C9+C8)</f>
        <v>0</v>
      </c>
      <c r="E7" s="79"/>
      <c r="F7" s="92"/>
    </row>
    <row r="8" spans="1:6" s="4" customFormat="1" ht="30.75" thickBot="1">
      <c r="A8" s="74" t="s">
        <v>90</v>
      </c>
      <c r="B8" s="10" t="s">
        <v>154</v>
      </c>
      <c r="C8" s="48">
        <v>1</v>
      </c>
      <c r="D8" s="79"/>
      <c r="E8" s="80">
        <f>$C$7-C8</f>
        <v>0</v>
      </c>
      <c r="F8" s="92"/>
    </row>
    <row r="9" spans="1:6" s="4" customFormat="1" ht="54" customHeight="1" thickBot="1">
      <c r="A9" s="74" t="s">
        <v>92</v>
      </c>
      <c r="B9" s="10" t="s">
        <v>155</v>
      </c>
      <c r="C9" s="48">
        <v>0</v>
      </c>
      <c r="D9" s="80">
        <f>C9-(C11+C12+C10)</f>
        <v>0</v>
      </c>
      <c r="E9" s="80">
        <f>$C$7-C9</f>
        <v>1</v>
      </c>
      <c r="F9" s="92"/>
    </row>
    <row r="10" spans="1:6" s="4" customFormat="1" ht="33.75" customHeight="1" thickBot="1">
      <c r="A10" s="49" t="s">
        <v>94</v>
      </c>
      <c r="B10" s="50" t="s">
        <v>156</v>
      </c>
      <c r="C10" s="48">
        <v>0</v>
      </c>
      <c r="D10" s="79"/>
      <c r="E10" s="101">
        <f>$C$9-C10</f>
        <v>0</v>
      </c>
      <c r="F10" s="92"/>
    </row>
    <row r="11" spans="1:6" s="4" customFormat="1" ht="83.25" customHeight="1" thickBot="1">
      <c r="A11" s="51" t="s">
        <v>96</v>
      </c>
      <c r="B11" s="52" t="s">
        <v>157</v>
      </c>
      <c r="C11" s="48">
        <v>0</v>
      </c>
      <c r="D11" s="79"/>
      <c r="E11" s="101">
        <f>$C$9-C11</f>
        <v>0</v>
      </c>
      <c r="F11" s="92"/>
    </row>
    <row r="12" spans="1:6" s="4" customFormat="1" ht="66.75" customHeight="1" thickBot="1">
      <c r="A12" s="53" t="s">
        <v>98</v>
      </c>
      <c r="B12" s="50" t="s">
        <v>158</v>
      </c>
      <c r="C12" s="48">
        <v>0</v>
      </c>
      <c r="D12" s="79"/>
      <c r="E12" s="101">
        <f>$C$9-C12</f>
        <v>0</v>
      </c>
      <c r="F12" s="93"/>
    </row>
    <row r="13" spans="1:6" s="4" customFormat="1" ht="30.75" thickBot="1">
      <c r="A13" s="74" t="s">
        <v>100</v>
      </c>
      <c r="B13" s="10" t="s">
        <v>159</v>
      </c>
      <c r="C13" s="48">
        <v>1</v>
      </c>
      <c r="D13" s="79"/>
      <c r="E13" s="80">
        <f>$C$7-C13</f>
        <v>0</v>
      </c>
      <c r="F13" s="92"/>
    </row>
    <row r="14" spans="1:6" s="4" customFormat="1" ht="30.75" thickBot="1">
      <c r="A14" s="74" t="s">
        <v>102</v>
      </c>
      <c r="B14" s="10" t="s">
        <v>160</v>
      </c>
      <c r="C14" s="48">
        <v>1</v>
      </c>
      <c r="D14" s="79"/>
      <c r="E14" s="80">
        <f>$C$7-C14</f>
        <v>0</v>
      </c>
      <c r="F14" s="92"/>
    </row>
    <row r="15" spans="1:6" s="4" customFormat="1" ht="30.75" thickBot="1">
      <c r="A15" s="74" t="s">
        <v>104</v>
      </c>
      <c r="B15" s="10" t="s">
        <v>161</v>
      </c>
      <c r="C15" s="48">
        <v>1</v>
      </c>
      <c r="D15" s="79"/>
      <c r="E15" s="80">
        <f>$C$7-C15</f>
        <v>0</v>
      </c>
      <c r="F15" s="92"/>
    </row>
    <row r="16" spans="1:6" s="4" customFormat="1" ht="41.25" thickBot="1">
      <c r="A16" s="46" t="s">
        <v>106</v>
      </c>
      <c r="B16" s="54" t="s">
        <v>162</v>
      </c>
      <c r="C16" s="48">
        <v>1</v>
      </c>
      <c r="D16" s="82">
        <f>C16-(C18+C17)</f>
        <v>0</v>
      </c>
      <c r="E16" s="79"/>
      <c r="F16" s="92"/>
    </row>
    <row r="17" spans="1:6" s="4" customFormat="1" ht="30.75" thickBot="1">
      <c r="A17" s="74" t="s">
        <v>108</v>
      </c>
      <c r="B17" s="10" t="s">
        <v>163</v>
      </c>
      <c r="C17" s="48">
        <v>1</v>
      </c>
      <c r="D17" s="79"/>
      <c r="E17" s="80">
        <f>$C$16-C17</f>
        <v>0</v>
      </c>
      <c r="F17" s="92"/>
    </row>
    <row r="18" spans="1:6" s="4" customFormat="1" ht="30.75" thickBot="1">
      <c r="A18" s="74" t="s">
        <v>7</v>
      </c>
      <c r="B18" s="10" t="s">
        <v>164</v>
      </c>
      <c r="C18" s="48">
        <v>0</v>
      </c>
      <c r="D18" s="80">
        <f>C18-(C20+C21+C19+C22)</f>
        <v>0</v>
      </c>
      <c r="E18" s="80">
        <f>$C$16-C18</f>
        <v>1</v>
      </c>
      <c r="F18" s="92"/>
    </row>
    <row r="19" spans="1:6" s="4" customFormat="1" ht="37.5" customHeight="1" thickBot="1">
      <c r="A19" s="7" t="s">
        <v>111</v>
      </c>
      <c r="B19" s="52" t="s">
        <v>165</v>
      </c>
      <c r="C19" s="48">
        <v>0</v>
      </c>
      <c r="D19" s="79"/>
      <c r="E19" s="101">
        <f>$C$18-C19</f>
        <v>0</v>
      </c>
      <c r="F19" s="92"/>
    </row>
    <row r="20" spans="1:6" s="4" customFormat="1" ht="21.75" customHeight="1" thickBot="1">
      <c r="A20" s="7" t="s">
        <v>113</v>
      </c>
      <c r="B20" s="50" t="s">
        <v>166</v>
      </c>
      <c r="C20" s="48">
        <v>0</v>
      </c>
      <c r="D20" s="79"/>
      <c r="E20" s="101">
        <f t="shared" ref="E20:E22" si="0">$C$18-C20</f>
        <v>0</v>
      </c>
      <c r="F20" s="92"/>
    </row>
    <row r="21" spans="1:6" s="4" customFormat="1" ht="75.75" thickBot="1">
      <c r="A21" s="7" t="s">
        <v>115</v>
      </c>
      <c r="B21" s="55" t="s">
        <v>167</v>
      </c>
      <c r="C21" s="48">
        <v>0</v>
      </c>
      <c r="D21" s="79"/>
      <c r="E21" s="101">
        <f t="shared" si="0"/>
        <v>0</v>
      </c>
      <c r="F21" s="92"/>
    </row>
    <row r="22" spans="1:6" s="4" customFormat="1" ht="60.75" thickBot="1">
      <c r="A22" s="7" t="s">
        <v>117</v>
      </c>
      <c r="B22" s="55" t="s">
        <v>168</v>
      </c>
      <c r="C22" s="48">
        <v>0</v>
      </c>
      <c r="D22" s="79"/>
      <c r="E22" s="101">
        <f t="shared" si="0"/>
        <v>0</v>
      </c>
      <c r="F22" s="93"/>
    </row>
    <row r="23" spans="1:6" s="4" customFormat="1" ht="30.75" thickBot="1">
      <c r="A23" s="74" t="s">
        <v>8</v>
      </c>
      <c r="B23" s="10" t="s">
        <v>169</v>
      </c>
      <c r="C23" s="48"/>
      <c r="D23" s="79"/>
      <c r="E23" s="80">
        <f>$C$16-C23</f>
        <v>1</v>
      </c>
      <c r="F23" s="92"/>
    </row>
    <row r="24" spans="1:6" s="4" customFormat="1" ht="30.75" thickBot="1">
      <c r="A24" s="74" t="s">
        <v>120</v>
      </c>
      <c r="B24" s="10" t="s">
        <v>170</v>
      </c>
      <c r="C24" s="48">
        <v>0</v>
      </c>
      <c r="D24" s="79"/>
      <c r="E24" s="80">
        <f t="shared" ref="E24:E26" si="1">$C$16-C24</f>
        <v>1</v>
      </c>
      <c r="F24" s="92"/>
    </row>
    <row r="25" spans="1:6" s="4" customFormat="1" ht="30.75" thickBot="1">
      <c r="A25" s="74" t="s">
        <v>122</v>
      </c>
      <c r="B25" s="10" t="s">
        <v>171</v>
      </c>
      <c r="C25" s="48">
        <v>0</v>
      </c>
      <c r="D25" s="79"/>
      <c r="E25" s="80">
        <f t="shared" si="1"/>
        <v>1</v>
      </c>
      <c r="F25" s="92"/>
    </row>
    <row r="26" spans="1:6" s="4" customFormat="1" ht="30.75" thickBot="1">
      <c r="A26" s="74" t="s">
        <v>124</v>
      </c>
      <c r="B26" s="10" t="s">
        <v>172</v>
      </c>
      <c r="C26" s="48">
        <v>0</v>
      </c>
      <c r="D26" s="79"/>
      <c r="E26" s="80">
        <f t="shared" si="1"/>
        <v>1</v>
      </c>
      <c r="F26" s="92"/>
    </row>
    <row r="27" spans="1:6" s="4" customFormat="1" ht="19.5" thickBot="1">
      <c r="A27" s="386" t="s">
        <v>126</v>
      </c>
      <c r="B27" s="387"/>
      <c r="C27" s="388"/>
      <c r="D27" s="79"/>
      <c r="E27" s="79"/>
      <c r="F27" s="92"/>
    </row>
    <row r="28" spans="1:6" s="4" customFormat="1" ht="29.25" customHeight="1" thickBot="1">
      <c r="A28" s="56">
        <v>1</v>
      </c>
      <c r="B28" s="381" t="s">
        <v>127</v>
      </c>
      <c r="C28" s="382"/>
      <c r="D28" s="83"/>
      <c r="E28" s="83"/>
      <c r="F28" s="117"/>
    </row>
    <row r="29" spans="1:6" ht="33.75" customHeight="1" thickBot="1">
      <c r="A29" s="7" t="s">
        <v>3</v>
      </c>
      <c r="B29" s="8" t="s">
        <v>128</v>
      </c>
      <c r="C29" s="118">
        <v>2</v>
      </c>
      <c r="D29" s="82">
        <f>C29-(C30+C31)</f>
        <v>0</v>
      </c>
      <c r="E29" s="83"/>
      <c r="F29" s="92"/>
    </row>
    <row r="30" spans="1:6" ht="50.25" customHeight="1" thickBot="1">
      <c r="A30" s="7" t="s">
        <v>4</v>
      </c>
      <c r="B30" s="119" t="s">
        <v>129</v>
      </c>
      <c r="C30" s="120">
        <v>0</v>
      </c>
      <c r="D30" s="83"/>
      <c r="E30" s="83"/>
      <c r="F30" s="92"/>
    </row>
    <row r="31" spans="1:6" ht="60.75" thickBot="1">
      <c r="A31" s="7" t="s">
        <v>5</v>
      </c>
      <c r="B31" s="8" t="s">
        <v>130</v>
      </c>
      <c r="C31" s="118">
        <v>2</v>
      </c>
      <c r="D31" s="83"/>
      <c r="E31" s="83"/>
      <c r="F31" s="92"/>
    </row>
    <row r="32" spans="1:6" s="4" customFormat="1" ht="29.25" customHeight="1" thickBot="1">
      <c r="A32" s="56">
        <v>2</v>
      </c>
      <c r="B32" s="381" t="s">
        <v>131</v>
      </c>
      <c r="C32" s="382"/>
      <c r="D32" s="83"/>
      <c r="E32" s="83"/>
      <c r="F32" s="117"/>
    </row>
    <row r="33" spans="1:6" ht="30.75" thickBot="1">
      <c r="A33" s="7" t="s">
        <v>6</v>
      </c>
      <c r="B33" s="8" t="s">
        <v>132</v>
      </c>
      <c r="C33" s="118">
        <v>3</v>
      </c>
      <c r="D33" s="82">
        <f>C33-(C35+C34)</f>
        <v>0</v>
      </c>
      <c r="E33" s="83"/>
      <c r="F33" s="92"/>
    </row>
    <row r="34" spans="1:6" ht="45.75" thickBot="1">
      <c r="A34" s="7" t="s">
        <v>7</v>
      </c>
      <c r="B34" s="119" t="s">
        <v>133</v>
      </c>
      <c r="C34" s="120">
        <v>3</v>
      </c>
      <c r="D34" s="83"/>
      <c r="E34" s="83"/>
      <c r="F34" s="92"/>
    </row>
    <row r="35" spans="1:6" ht="60.75" thickBot="1">
      <c r="A35" s="7" t="s">
        <v>8</v>
      </c>
      <c r="B35" s="8" t="s">
        <v>134</v>
      </c>
      <c r="C35" s="118">
        <v>0</v>
      </c>
      <c r="D35" s="83"/>
      <c r="E35" s="83"/>
      <c r="F35" s="92"/>
    </row>
    <row r="36" spans="1:6" s="4" customFormat="1" ht="28.5" customHeight="1" thickBot="1">
      <c r="A36" s="56">
        <v>3</v>
      </c>
      <c r="B36" s="381" t="s">
        <v>135</v>
      </c>
      <c r="C36" s="382"/>
      <c r="D36" s="83"/>
      <c r="E36" s="83"/>
      <c r="F36" s="117"/>
    </row>
    <row r="37" spans="1:6" ht="30.75" thickBot="1">
      <c r="A37" s="9" t="s">
        <v>9</v>
      </c>
      <c r="B37" s="10" t="s">
        <v>136</v>
      </c>
      <c r="C37" s="121">
        <v>11</v>
      </c>
      <c r="D37" s="86">
        <f>C37-SUM(C39:C49)</f>
        <v>0</v>
      </c>
      <c r="E37" s="122">
        <f>C37-(C50+C63)</f>
        <v>0</v>
      </c>
      <c r="F37" s="92"/>
    </row>
    <row r="38" spans="1:6" ht="15.75" thickBot="1">
      <c r="A38" s="11"/>
      <c r="B38" s="390" t="s">
        <v>10</v>
      </c>
      <c r="C38" s="391"/>
      <c r="D38" s="85"/>
      <c r="E38" s="83"/>
      <c r="F38" s="92"/>
    </row>
    <row r="39" spans="1:6" ht="16.5" thickBot="1">
      <c r="A39" s="7" t="s">
        <v>77</v>
      </c>
      <c r="B39" s="8" t="s">
        <v>12</v>
      </c>
      <c r="C39" s="118">
        <v>1</v>
      </c>
      <c r="D39" s="82">
        <f>C39-(C52+C65)</f>
        <v>0</v>
      </c>
      <c r="E39" s="83"/>
      <c r="F39" s="92" t="s">
        <v>192</v>
      </c>
    </row>
    <row r="40" spans="1:6" ht="16.5" thickBot="1">
      <c r="A40" s="7" t="s">
        <v>78</v>
      </c>
      <c r="B40" s="8" t="s">
        <v>14</v>
      </c>
      <c r="C40" s="118">
        <v>0</v>
      </c>
      <c r="D40" s="82">
        <f t="shared" ref="D40:D49" si="2">C40-(C53+C66)</f>
        <v>0</v>
      </c>
      <c r="E40" s="83"/>
      <c r="F40" s="92"/>
    </row>
    <row r="41" spans="1:6" ht="16.5" thickBot="1">
      <c r="A41" s="7" t="s">
        <v>79</v>
      </c>
      <c r="B41" s="8" t="s">
        <v>16</v>
      </c>
      <c r="C41" s="118">
        <v>1</v>
      </c>
      <c r="D41" s="82">
        <f t="shared" si="2"/>
        <v>0</v>
      </c>
      <c r="E41" s="83"/>
      <c r="F41" s="92"/>
    </row>
    <row r="42" spans="1:6" ht="16.5" thickBot="1">
      <c r="A42" s="7" t="s">
        <v>80</v>
      </c>
      <c r="B42" s="8" t="s">
        <v>18</v>
      </c>
      <c r="C42" s="118">
        <v>1</v>
      </c>
      <c r="D42" s="82">
        <f t="shared" si="2"/>
        <v>0</v>
      </c>
      <c r="E42" s="83"/>
      <c r="F42" s="92"/>
    </row>
    <row r="43" spans="1:6" ht="16.5" thickBot="1">
      <c r="A43" s="7" t="s">
        <v>81</v>
      </c>
      <c r="B43" s="8" t="s">
        <v>20</v>
      </c>
      <c r="C43" s="118">
        <v>1</v>
      </c>
      <c r="D43" s="82">
        <f t="shared" si="2"/>
        <v>0</v>
      </c>
      <c r="E43" s="83"/>
      <c r="F43" s="92" t="s">
        <v>192</v>
      </c>
    </row>
    <row r="44" spans="1:6" ht="16.5" thickBot="1">
      <c r="A44" s="7" t="s">
        <v>82</v>
      </c>
      <c r="B44" s="8" t="s">
        <v>22</v>
      </c>
      <c r="C44" s="118">
        <v>1</v>
      </c>
      <c r="D44" s="82">
        <f t="shared" si="2"/>
        <v>0</v>
      </c>
      <c r="E44" s="83"/>
      <c r="F44" s="92"/>
    </row>
    <row r="45" spans="1:6" ht="16.5" thickBot="1">
      <c r="A45" s="7" t="s">
        <v>83</v>
      </c>
      <c r="B45" s="8" t="s">
        <v>24</v>
      </c>
      <c r="C45" s="118">
        <v>1</v>
      </c>
      <c r="D45" s="82">
        <f t="shared" si="2"/>
        <v>0</v>
      </c>
      <c r="E45" s="83"/>
      <c r="F45" s="92"/>
    </row>
    <row r="46" spans="1:6" ht="16.5" thickBot="1">
      <c r="A46" s="7" t="s">
        <v>84</v>
      </c>
      <c r="B46" s="8" t="s">
        <v>26</v>
      </c>
      <c r="C46" s="118">
        <v>1</v>
      </c>
      <c r="D46" s="82">
        <f t="shared" si="2"/>
        <v>0</v>
      </c>
      <c r="E46" s="83"/>
      <c r="F46" s="92"/>
    </row>
    <row r="47" spans="1:6" ht="16.5" thickBot="1">
      <c r="A47" s="7" t="s">
        <v>85</v>
      </c>
      <c r="B47" s="8" t="s">
        <v>28</v>
      </c>
      <c r="C47" s="118">
        <v>1</v>
      </c>
      <c r="D47" s="82">
        <f t="shared" si="2"/>
        <v>0</v>
      </c>
      <c r="E47" s="83"/>
      <c r="F47" s="92"/>
    </row>
    <row r="48" spans="1:6" ht="16.5" thickBot="1">
      <c r="A48" s="123" t="s">
        <v>173</v>
      </c>
      <c r="B48" s="8" t="s">
        <v>30</v>
      </c>
      <c r="C48" s="118">
        <v>2</v>
      </c>
      <c r="D48" s="82">
        <f t="shared" si="2"/>
        <v>0</v>
      </c>
      <c r="E48" s="83"/>
      <c r="F48" s="92"/>
    </row>
    <row r="49" spans="1:6" ht="16.5" thickBot="1">
      <c r="A49" s="123" t="s">
        <v>174</v>
      </c>
      <c r="B49" s="8" t="s">
        <v>32</v>
      </c>
      <c r="C49" s="118">
        <v>1</v>
      </c>
      <c r="D49" s="82">
        <f t="shared" si="2"/>
        <v>0</v>
      </c>
      <c r="E49" s="83"/>
      <c r="F49" s="92"/>
    </row>
    <row r="50" spans="1:6" ht="45.75" thickBot="1">
      <c r="A50" s="9" t="s">
        <v>33</v>
      </c>
      <c r="B50" s="10" t="s">
        <v>137</v>
      </c>
      <c r="C50" s="121">
        <v>2</v>
      </c>
      <c r="D50" s="86">
        <f>C50-SUM(C52:C62)</f>
        <v>0</v>
      </c>
      <c r="E50" s="83"/>
      <c r="F50" s="92"/>
    </row>
    <row r="51" spans="1:6" ht="15.75" thickBot="1">
      <c r="A51" s="11"/>
      <c r="B51" s="384" t="s">
        <v>10</v>
      </c>
      <c r="C51" s="385"/>
      <c r="D51" s="83"/>
      <c r="E51" s="83"/>
      <c r="F51" s="92"/>
    </row>
    <row r="52" spans="1:6" ht="16.5" thickBot="1">
      <c r="A52" s="7" t="s">
        <v>11</v>
      </c>
      <c r="B52" s="8" t="s">
        <v>12</v>
      </c>
      <c r="C52" s="118">
        <v>0</v>
      </c>
      <c r="D52" s="83"/>
      <c r="E52" s="83"/>
      <c r="F52" s="92"/>
    </row>
    <row r="53" spans="1:6" ht="16.5" thickBot="1">
      <c r="A53" s="7" t="s">
        <v>13</v>
      </c>
      <c r="B53" s="8" t="s">
        <v>14</v>
      </c>
      <c r="C53" s="118">
        <v>0</v>
      </c>
      <c r="D53" s="83"/>
      <c r="E53" s="83"/>
      <c r="F53" s="92"/>
    </row>
    <row r="54" spans="1:6" ht="16.5" thickBot="1">
      <c r="A54" s="7" t="s">
        <v>15</v>
      </c>
      <c r="B54" s="8" t="s">
        <v>16</v>
      </c>
      <c r="C54" s="118">
        <v>0</v>
      </c>
      <c r="D54" s="83"/>
      <c r="E54" s="83"/>
      <c r="F54" s="92"/>
    </row>
    <row r="55" spans="1:6" ht="16.5" thickBot="1">
      <c r="A55" s="7" t="s">
        <v>17</v>
      </c>
      <c r="B55" s="8" t="s">
        <v>18</v>
      </c>
      <c r="C55" s="118">
        <v>0</v>
      </c>
      <c r="D55" s="83"/>
      <c r="E55" s="83"/>
      <c r="F55" s="92"/>
    </row>
    <row r="56" spans="1:6" ht="16.5" thickBot="1">
      <c r="A56" s="7" t="s">
        <v>19</v>
      </c>
      <c r="B56" s="8" t="s">
        <v>20</v>
      </c>
      <c r="C56" s="118">
        <v>0</v>
      </c>
      <c r="D56" s="83"/>
      <c r="E56" s="83"/>
      <c r="F56" s="92"/>
    </row>
    <row r="57" spans="1:6" ht="16.5" thickBot="1">
      <c r="A57" s="7" t="s">
        <v>21</v>
      </c>
      <c r="B57" s="8" t="s">
        <v>22</v>
      </c>
      <c r="C57" s="118">
        <v>1</v>
      </c>
      <c r="D57" s="83"/>
      <c r="E57" s="83"/>
      <c r="F57" s="92"/>
    </row>
    <row r="58" spans="1:6" ht="16.5" thickBot="1">
      <c r="A58" s="7" t="s">
        <v>23</v>
      </c>
      <c r="B58" s="8" t="s">
        <v>24</v>
      </c>
      <c r="C58" s="118">
        <v>1</v>
      </c>
      <c r="D58" s="83"/>
      <c r="E58" s="83"/>
      <c r="F58" s="92"/>
    </row>
    <row r="59" spans="1:6" ht="16.5" thickBot="1">
      <c r="A59" s="7" t="s">
        <v>25</v>
      </c>
      <c r="B59" s="8" t="s">
        <v>26</v>
      </c>
      <c r="C59" s="118">
        <v>0</v>
      </c>
      <c r="D59" s="83"/>
      <c r="E59" s="83"/>
      <c r="F59" s="92"/>
    </row>
    <row r="60" spans="1:6" ht="16.5" thickBot="1">
      <c r="A60" s="7" t="s">
        <v>27</v>
      </c>
      <c r="B60" s="8" t="s">
        <v>28</v>
      </c>
      <c r="C60" s="118">
        <v>0</v>
      </c>
      <c r="D60" s="83"/>
      <c r="E60" s="83"/>
      <c r="F60" s="92"/>
    </row>
    <row r="61" spans="1:6" ht="16.5" thickBot="1">
      <c r="A61" s="7" t="s">
        <v>29</v>
      </c>
      <c r="B61" s="8" t="s">
        <v>30</v>
      </c>
      <c r="C61" s="118">
        <v>0</v>
      </c>
      <c r="D61" s="83"/>
      <c r="E61" s="83"/>
      <c r="F61" s="92"/>
    </row>
    <row r="62" spans="1:6" ht="16.5" thickBot="1">
      <c r="A62" s="7" t="s">
        <v>31</v>
      </c>
      <c r="B62" s="8" t="s">
        <v>32</v>
      </c>
      <c r="C62" s="118">
        <v>0</v>
      </c>
      <c r="D62" s="83"/>
      <c r="E62" s="83"/>
      <c r="F62" s="92"/>
    </row>
    <row r="63" spans="1:6" ht="60.75" thickBot="1">
      <c r="A63" s="9" t="s">
        <v>34</v>
      </c>
      <c r="B63" s="10" t="s">
        <v>138</v>
      </c>
      <c r="C63" s="121">
        <v>9</v>
      </c>
      <c r="D63" s="86">
        <f>C63-SUM(C65:C75)</f>
        <v>0</v>
      </c>
      <c r="E63" s="83"/>
      <c r="F63" s="92"/>
    </row>
    <row r="64" spans="1:6" ht="15.75" thickBot="1">
      <c r="A64" s="11"/>
      <c r="B64" s="384" t="s">
        <v>10</v>
      </c>
      <c r="C64" s="385"/>
      <c r="D64" s="83"/>
      <c r="E64" s="83"/>
      <c r="F64" s="92"/>
    </row>
    <row r="65" spans="1:6" ht="16.5" thickBot="1">
      <c r="A65" s="7" t="s">
        <v>35</v>
      </c>
      <c r="B65" s="8" t="s">
        <v>12</v>
      </c>
      <c r="C65" s="118">
        <v>1</v>
      </c>
      <c r="D65" s="83"/>
      <c r="E65" s="83"/>
      <c r="F65" s="92"/>
    </row>
    <row r="66" spans="1:6" ht="16.5" thickBot="1">
      <c r="A66" s="7" t="s">
        <v>36</v>
      </c>
      <c r="B66" s="8" t="s">
        <v>14</v>
      </c>
      <c r="C66" s="118">
        <v>0</v>
      </c>
      <c r="D66" s="83"/>
      <c r="E66" s="83"/>
      <c r="F66" s="92"/>
    </row>
    <row r="67" spans="1:6" ht="16.5" thickBot="1">
      <c r="A67" s="7" t="s">
        <v>37</v>
      </c>
      <c r="B67" s="8" t="s">
        <v>16</v>
      </c>
      <c r="C67" s="118">
        <v>1</v>
      </c>
      <c r="D67" s="83"/>
      <c r="E67" s="83"/>
      <c r="F67" s="92"/>
    </row>
    <row r="68" spans="1:6" ht="16.5" thickBot="1">
      <c r="A68" s="7" t="s">
        <v>38</v>
      </c>
      <c r="B68" s="8" t="s">
        <v>18</v>
      </c>
      <c r="C68" s="118">
        <v>1</v>
      </c>
      <c r="D68" s="83"/>
      <c r="E68" s="83"/>
      <c r="F68" s="92"/>
    </row>
    <row r="69" spans="1:6" ht="16.5" thickBot="1">
      <c r="A69" s="7" t="s">
        <v>39</v>
      </c>
      <c r="B69" s="8" t="s">
        <v>20</v>
      </c>
      <c r="C69" s="118">
        <v>1</v>
      </c>
      <c r="D69" s="83"/>
      <c r="E69" s="83"/>
      <c r="F69" s="92"/>
    </row>
    <row r="70" spans="1:6" ht="16.5" thickBot="1">
      <c r="A70" s="7" t="s">
        <v>40</v>
      </c>
      <c r="B70" s="8" t="s">
        <v>22</v>
      </c>
      <c r="C70" s="118">
        <v>0</v>
      </c>
      <c r="D70" s="83"/>
      <c r="E70" s="83"/>
      <c r="F70" s="92"/>
    </row>
    <row r="71" spans="1:6" ht="16.5" thickBot="1">
      <c r="A71" s="7" t="s">
        <v>41</v>
      </c>
      <c r="B71" s="8" t="s">
        <v>24</v>
      </c>
      <c r="C71" s="118">
        <v>0</v>
      </c>
      <c r="D71" s="83"/>
      <c r="E71" s="83"/>
      <c r="F71" s="92"/>
    </row>
    <row r="72" spans="1:6" ht="16.5" thickBot="1">
      <c r="A72" s="7" t="s">
        <v>42</v>
      </c>
      <c r="B72" s="8" t="s">
        <v>26</v>
      </c>
      <c r="C72" s="118">
        <v>1</v>
      </c>
      <c r="D72" s="83"/>
      <c r="E72" s="83"/>
      <c r="F72" s="92"/>
    </row>
    <row r="73" spans="1:6" ht="16.5" thickBot="1">
      <c r="A73" s="7" t="s">
        <v>43</v>
      </c>
      <c r="B73" s="8" t="s">
        <v>28</v>
      </c>
      <c r="C73" s="118">
        <v>1</v>
      </c>
      <c r="D73" s="83"/>
      <c r="E73" s="83"/>
      <c r="F73" s="92"/>
    </row>
    <row r="74" spans="1:6" ht="16.5" thickBot="1">
      <c r="A74" s="7" t="s">
        <v>44</v>
      </c>
      <c r="B74" s="8" t="s">
        <v>30</v>
      </c>
      <c r="C74" s="118">
        <v>2</v>
      </c>
      <c r="D74" s="83"/>
      <c r="E74" s="83"/>
      <c r="F74" s="92"/>
    </row>
    <row r="75" spans="1:6" ht="16.5" thickBot="1">
      <c r="A75" s="7" t="s">
        <v>45</v>
      </c>
      <c r="B75" s="8" t="s">
        <v>32</v>
      </c>
      <c r="C75" s="118">
        <v>1</v>
      </c>
      <c r="D75" s="83"/>
      <c r="E75" s="83"/>
      <c r="F75" s="92"/>
    </row>
    <row r="76" spans="1:6" ht="46.5" customHeight="1" thickBot="1">
      <c r="A76" s="56">
        <v>4</v>
      </c>
      <c r="B76" s="381" t="s">
        <v>46</v>
      </c>
      <c r="C76" s="382"/>
      <c r="D76" s="83"/>
      <c r="E76" s="83"/>
      <c r="F76" s="92"/>
    </row>
    <row r="77" spans="1:6" ht="45.75" thickBot="1">
      <c r="A77" s="7" t="s">
        <v>47</v>
      </c>
      <c r="B77" s="8" t="s">
        <v>48</v>
      </c>
      <c r="C77" s="118">
        <v>2</v>
      </c>
      <c r="D77" s="82">
        <f>C77-(C78+C79)</f>
        <v>0</v>
      </c>
      <c r="E77" s="83"/>
      <c r="F77" s="92"/>
    </row>
    <row r="78" spans="1:6" ht="60.75" thickBot="1">
      <c r="A78" s="7" t="s">
        <v>49</v>
      </c>
      <c r="B78" s="8" t="s">
        <v>139</v>
      </c>
      <c r="C78" s="118">
        <v>2</v>
      </c>
      <c r="D78" s="83"/>
      <c r="E78" s="83"/>
      <c r="F78" s="92"/>
    </row>
    <row r="79" spans="1:6" ht="75.75" customHeight="1" thickBot="1">
      <c r="A79" s="7" t="s">
        <v>50</v>
      </c>
      <c r="B79" s="8" t="s">
        <v>140</v>
      </c>
      <c r="C79" s="118">
        <v>0</v>
      </c>
      <c r="D79" s="83"/>
      <c r="E79" s="83"/>
      <c r="F79" s="92"/>
    </row>
    <row r="80" spans="1:6" ht="44.25" customHeight="1" thickBot="1">
      <c r="A80" s="56" t="s">
        <v>141</v>
      </c>
      <c r="B80" s="381" t="s">
        <v>142</v>
      </c>
      <c r="C80" s="382"/>
      <c r="D80" s="83"/>
      <c r="E80" s="83"/>
      <c r="F80" s="92"/>
    </row>
    <row r="81" spans="1:6" ht="60.75" thickBot="1">
      <c r="A81" s="7" t="s">
        <v>143</v>
      </c>
      <c r="B81" s="8" t="s">
        <v>175</v>
      </c>
      <c r="C81" s="118">
        <v>3</v>
      </c>
      <c r="D81" s="124"/>
      <c r="E81" s="124"/>
      <c r="F81" s="125"/>
    </row>
  </sheetData>
  <sheetProtection sheet="1" selectLockedCells="1"/>
  <mergeCells count="11">
    <mergeCell ref="B38:C38"/>
    <mergeCell ref="B51:C51"/>
    <mergeCell ref="B64:C64"/>
    <mergeCell ref="B76:C76"/>
    <mergeCell ref="B80:C80"/>
    <mergeCell ref="B36:C36"/>
    <mergeCell ref="A2:C2"/>
    <mergeCell ref="A6:C6"/>
    <mergeCell ref="A27:C27"/>
    <mergeCell ref="B28:C28"/>
    <mergeCell ref="B32:C32"/>
  </mergeCells>
  <conditionalFormatting sqref="D29">
    <cfRule type="cellIs" dxfId="379" priority="31" operator="lessThan">
      <formula>0</formula>
    </cfRule>
    <cfRule type="cellIs" dxfId="378" priority="32" operator="greaterThan">
      <formula>0</formula>
    </cfRule>
  </conditionalFormatting>
  <conditionalFormatting sqref="D33">
    <cfRule type="cellIs" dxfId="377" priority="29" operator="lessThan">
      <formula>0</formula>
    </cfRule>
    <cfRule type="cellIs" dxfId="376" priority="30" operator="greaterThan">
      <formula>0</formula>
    </cfRule>
  </conditionalFormatting>
  <conditionalFormatting sqref="D77">
    <cfRule type="cellIs" dxfId="375" priority="27" operator="lessThan">
      <formula>0</formula>
    </cfRule>
    <cfRule type="cellIs" dxfId="374" priority="28" operator="greaterThan">
      <formula>0</formula>
    </cfRule>
  </conditionalFormatting>
  <conditionalFormatting sqref="D39:D49">
    <cfRule type="cellIs" dxfId="373" priority="25" operator="lessThan">
      <formula>0</formula>
    </cfRule>
    <cfRule type="cellIs" dxfId="372" priority="26" operator="greaterThan">
      <formula>0</formula>
    </cfRule>
  </conditionalFormatting>
  <conditionalFormatting sqref="D37">
    <cfRule type="cellIs" dxfId="371" priority="24" operator="greaterThan">
      <formula>0</formula>
    </cfRule>
  </conditionalFormatting>
  <conditionalFormatting sqref="E37">
    <cfRule type="cellIs" dxfId="370" priority="22" operator="lessThan">
      <formula>0</formula>
    </cfRule>
    <cfRule type="cellIs" dxfId="369" priority="23" operator="greaterThan">
      <formula>0</formula>
    </cfRule>
  </conditionalFormatting>
  <conditionalFormatting sqref="D50">
    <cfRule type="cellIs" dxfId="368" priority="21" operator="greaterThan">
      <formula>0</formula>
    </cfRule>
  </conditionalFormatting>
  <conditionalFormatting sqref="D63">
    <cfRule type="cellIs" dxfId="367" priority="20" operator="greaterThan">
      <formula>0</formula>
    </cfRule>
  </conditionalFormatting>
  <conditionalFormatting sqref="D7">
    <cfRule type="cellIs" dxfId="366" priority="18" operator="lessThan">
      <formula>0</formula>
    </cfRule>
    <cfRule type="cellIs" dxfId="365" priority="19" operator="greaterThan">
      <formula>0</formula>
    </cfRule>
  </conditionalFormatting>
  <conditionalFormatting sqref="D9">
    <cfRule type="cellIs" dxfId="364" priority="16" operator="lessThan">
      <formula>0</formula>
    </cfRule>
    <cfRule type="cellIs" dxfId="363" priority="17" operator="greaterThan">
      <formula>0</formula>
    </cfRule>
  </conditionalFormatting>
  <conditionalFormatting sqref="E8">
    <cfRule type="cellIs" dxfId="362" priority="15" operator="lessThan">
      <formula>0</formula>
    </cfRule>
  </conditionalFormatting>
  <conditionalFormatting sqref="E17">
    <cfRule type="cellIs" dxfId="361" priority="14" operator="lessThan">
      <formula>0</formula>
    </cfRule>
  </conditionalFormatting>
  <conditionalFormatting sqref="E10:E12">
    <cfRule type="cellIs" dxfId="360" priority="13" operator="lessThan">
      <formula>0</formula>
    </cfRule>
  </conditionalFormatting>
  <conditionalFormatting sqref="E13">
    <cfRule type="cellIs" dxfId="359" priority="12" operator="lessThan">
      <formula>0</formula>
    </cfRule>
  </conditionalFormatting>
  <conditionalFormatting sqref="E14">
    <cfRule type="cellIs" dxfId="358" priority="11" operator="lessThan">
      <formula>0</formula>
    </cfRule>
  </conditionalFormatting>
  <conditionalFormatting sqref="E15">
    <cfRule type="cellIs" dxfId="357" priority="10" operator="lessThan">
      <formula>0</formula>
    </cfRule>
  </conditionalFormatting>
  <conditionalFormatting sqref="E9">
    <cfRule type="cellIs" dxfId="356" priority="9" operator="lessThan">
      <formula>0</formula>
    </cfRule>
  </conditionalFormatting>
  <conditionalFormatting sqref="D16">
    <cfRule type="cellIs" dxfId="355" priority="7" operator="lessThan">
      <formula>0</formula>
    </cfRule>
    <cfRule type="cellIs" dxfId="354" priority="8" operator="greaterThan">
      <formula>0</formula>
    </cfRule>
  </conditionalFormatting>
  <conditionalFormatting sqref="D18">
    <cfRule type="cellIs" dxfId="353" priority="5" operator="lessThan">
      <formula>0</formula>
    </cfRule>
    <cfRule type="cellIs" dxfId="352" priority="6" operator="greaterThan">
      <formula>0</formula>
    </cfRule>
  </conditionalFormatting>
  <conditionalFormatting sqref="E19:E22">
    <cfRule type="cellIs" dxfId="351" priority="4" operator="lessThan">
      <formula>0</formula>
    </cfRule>
  </conditionalFormatting>
  <conditionalFormatting sqref="E18">
    <cfRule type="cellIs" dxfId="350" priority="3" operator="lessThan">
      <formula>0</formula>
    </cfRule>
  </conditionalFormatting>
  <conditionalFormatting sqref="E23">
    <cfRule type="cellIs" dxfId="349" priority="2" operator="lessThan">
      <formula>0</formula>
    </cfRule>
  </conditionalFormatting>
  <conditionalFormatting sqref="E24:E26">
    <cfRule type="cellIs" dxfId="348" priority="1" operator="lessThan">
      <formula>0</formula>
    </cfRule>
  </conditionalFormatting>
  <dataValidations count="1">
    <dataValidation type="list" allowBlank="1" showInputMessage="1" showErrorMessage="1" sqref="C7:C26">
      <formula1>"1,0"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pane xSplit="1" ySplit="5" topLeftCell="B1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RowHeight="15"/>
  <cols>
    <col min="1" max="1" width="7.5703125" style="126" customWidth="1"/>
    <col min="2" max="2" width="72.85546875" style="127" customWidth="1"/>
    <col min="3" max="3" width="9.140625" style="13"/>
    <col min="4" max="4" width="10.5703125" style="128" customWidth="1"/>
    <col min="5" max="5" width="10.7109375" style="128" customWidth="1"/>
    <col min="6" max="6" width="47.28515625" style="6" customWidth="1"/>
    <col min="7" max="256" width="9.140625" style="6"/>
    <col min="257" max="257" width="7.5703125" style="6" customWidth="1"/>
    <col min="258" max="258" width="72.85546875" style="6" customWidth="1"/>
    <col min="259" max="259" width="9.140625" style="6"/>
    <col min="260" max="260" width="10.5703125" style="6" customWidth="1"/>
    <col min="261" max="261" width="10.7109375" style="6" customWidth="1"/>
    <col min="262" max="262" width="47.28515625" style="6" customWidth="1"/>
    <col min="263" max="512" width="9.140625" style="6"/>
    <col min="513" max="513" width="7.5703125" style="6" customWidth="1"/>
    <col min="514" max="514" width="72.85546875" style="6" customWidth="1"/>
    <col min="515" max="515" width="9.140625" style="6"/>
    <col min="516" max="516" width="10.5703125" style="6" customWidth="1"/>
    <col min="517" max="517" width="10.7109375" style="6" customWidth="1"/>
    <col min="518" max="518" width="47.28515625" style="6" customWidth="1"/>
    <col min="519" max="768" width="9.140625" style="6"/>
    <col min="769" max="769" width="7.5703125" style="6" customWidth="1"/>
    <col min="770" max="770" width="72.85546875" style="6" customWidth="1"/>
    <col min="771" max="771" width="9.140625" style="6"/>
    <col min="772" max="772" width="10.5703125" style="6" customWidth="1"/>
    <col min="773" max="773" width="10.7109375" style="6" customWidth="1"/>
    <col min="774" max="774" width="47.28515625" style="6" customWidth="1"/>
    <col min="775" max="1024" width="9.140625" style="6"/>
    <col min="1025" max="1025" width="7.5703125" style="6" customWidth="1"/>
    <col min="1026" max="1026" width="72.85546875" style="6" customWidth="1"/>
    <col min="1027" max="1027" width="9.140625" style="6"/>
    <col min="1028" max="1028" width="10.5703125" style="6" customWidth="1"/>
    <col min="1029" max="1029" width="10.7109375" style="6" customWidth="1"/>
    <col min="1030" max="1030" width="47.28515625" style="6" customWidth="1"/>
    <col min="1031" max="1280" width="9.140625" style="6"/>
    <col min="1281" max="1281" width="7.5703125" style="6" customWidth="1"/>
    <col min="1282" max="1282" width="72.85546875" style="6" customWidth="1"/>
    <col min="1283" max="1283" width="9.140625" style="6"/>
    <col min="1284" max="1284" width="10.5703125" style="6" customWidth="1"/>
    <col min="1285" max="1285" width="10.7109375" style="6" customWidth="1"/>
    <col min="1286" max="1286" width="47.28515625" style="6" customWidth="1"/>
    <col min="1287" max="1536" width="9.140625" style="6"/>
    <col min="1537" max="1537" width="7.5703125" style="6" customWidth="1"/>
    <col min="1538" max="1538" width="72.85546875" style="6" customWidth="1"/>
    <col min="1539" max="1539" width="9.140625" style="6"/>
    <col min="1540" max="1540" width="10.5703125" style="6" customWidth="1"/>
    <col min="1541" max="1541" width="10.7109375" style="6" customWidth="1"/>
    <col min="1542" max="1542" width="47.28515625" style="6" customWidth="1"/>
    <col min="1543" max="1792" width="9.140625" style="6"/>
    <col min="1793" max="1793" width="7.5703125" style="6" customWidth="1"/>
    <col min="1794" max="1794" width="72.85546875" style="6" customWidth="1"/>
    <col min="1795" max="1795" width="9.140625" style="6"/>
    <col min="1796" max="1796" width="10.5703125" style="6" customWidth="1"/>
    <col min="1797" max="1797" width="10.7109375" style="6" customWidth="1"/>
    <col min="1798" max="1798" width="47.28515625" style="6" customWidth="1"/>
    <col min="1799" max="2048" width="9.140625" style="6"/>
    <col min="2049" max="2049" width="7.5703125" style="6" customWidth="1"/>
    <col min="2050" max="2050" width="72.85546875" style="6" customWidth="1"/>
    <col min="2051" max="2051" width="9.140625" style="6"/>
    <col min="2052" max="2052" width="10.5703125" style="6" customWidth="1"/>
    <col min="2053" max="2053" width="10.7109375" style="6" customWidth="1"/>
    <col min="2054" max="2054" width="47.28515625" style="6" customWidth="1"/>
    <col min="2055" max="2304" width="9.140625" style="6"/>
    <col min="2305" max="2305" width="7.5703125" style="6" customWidth="1"/>
    <col min="2306" max="2306" width="72.85546875" style="6" customWidth="1"/>
    <col min="2307" max="2307" width="9.140625" style="6"/>
    <col min="2308" max="2308" width="10.5703125" style="6" customWidth="1"/>
    <col min="2309" max="2309" width="10.7109375" style="6" customWidth="1"/>
    <col min="2310" max="2310" width="47.28515625" style="6" customWidth="1"/>
    <col min="2311" max="2560" width="9.140625" style="6"/>
    <col min="2561" max="2561" width="7.5703125" style="6" customWidth="1"/>
    <col min="2562" max="2562" width="72.85546875" style="6" customWidth="1"/>
    <col min="2563" max="2563" width="9.140625" style="6"/>
    <col min="2564" max="2564" width="10.5703125" style="6" customWidth="1"/>
    <col min="2565" max="2565" width="10.7109375" style="6" customWidth="1"/>
    <col min="2566" max="2566" width="47.28515625" style="6" customWidth="1"/>
    <col min="2567" max="2816" width="9.140625" style="6"/>
    <col min="2817" max="2817" width="7.5703125" style="6" customWidth="1"/>
    <col min="2818" max="2818" width="72.85546875" style="6" customWidth="1"/>
    <col min="2819" max="2819" width="9.140625" style="6"/>
    <col min="2820" max="2820" width="10.5703125" style="6" customWidth="1"/>
    <col min="2821" max="2821" width="10.7109375" style="6" customWidth="1"/>
    <col min="2822" max="2822" width="47.28515625" style="6" customWidth="1"/>
    <col min="2823" max="3072" width="9.140625" style="6"/>
    <col min="3073" max="3073" width="7.5703125" style="6" customWidth="1"/>
    <col min="3074" max="3074" width="72.85546875" style="6" customWidth="1"/>
    <col min="3075" max="3075" width="9.140625" style="6"/>
    <col min="3076" max="3076" width="10.5703125" style="6" customWidth="1"/>
    <col min="3077" max="3077" width="10.7109375" style="6" customWidth="1"/>
    <col min="3078" max="3078" width="47.28515625" style="6" customWidth="1"/>
    <col min="3079" max="3328" width="9.140625" style="6"/>
    <col min="3329" max="3329" width="7.5703125" style="6" customWidth="1"/>
    <col min="3330" max="3330" width="72.85546875" style="6" customWidth="1"/>
    <col min="3331" max="3331" width="9.140625" style="6"/>
    <col min="3332" max="3332" width="10.5703125" style="6" customWidth="1"/>
    <col min="3333" max="3333" width="10.7109375" style="6" customWidth="1"/>
    <col min="3334" max="3334" width="47.28515625" style="6" customWidth="1"/>
    <col min="3335" max="3584" width="9.140625" style="6"/>
    <col min="3585" max="3585" width="7.5703125" style="6" customWidth="1"/>
    <col min="3586" max="3586" width="72.85546875" style="6" customWidth="1"/>
    <col min="3587" max="3587" width="9.140625" style="6"/>
    <col min="3588" max="3588" width="10.5703125" style="6" customWidth="1"/>
    <col min="3589" max="3589" width="10.7109375" style="6" customWidth="1"/>
    <col min="3590" max="3590" width="47.28515625" style="6" customWidth="1"/>
    <col min="3591" max="3840" width="9.140625" style="6"/>
    <col min="3841" max="3841" width="7.5703125" style="6" customWidth="1"/>
    <col min="3842" max="3842" width="72.85546875" style="6" customWidth="1"/>
    <col min="3843" max="3843" width="9.140625" style="6"/>
    <col min="3844" max="3844" width="10.5703125" style="6" customWidth="1"/>
    <col min="3845" max="3845" width="10.7109375" style="6" customWidth="1"/>
    <col min="3846" max="3846" width="47.28515625" style="6" customWidth="1"/>
    <col min="3847" max="4096" width="9.140625" style="6"/>
    <col min="4097" max="4097" width="7.5703125" style="6" customWidth="1"/>
    <col min="4098" max="4098" width="72.85546875" style="6" customWidth="1"/>
    <col min="4099" max="4099" width="9.140625" style="6"/>
    <col min="4100" max="4100" width="10.5703125" style="6" customWidth="1"/>
    <col min="4101" max="4101" width="10.7109375" style="6" customWidth="1"/>
    <col min="4102" max="4102" width="47.28515625" style="6" customWidth="1"/>
    <col min="4103" max="4352" width="9.140625" style="6"/>
    <col min="4353" max="4353" width="7.5703125" style="6" customWidth="1"/>
    <col min="4354" max="4354" width="72.85546875" style="6" customWidth="1"/>
    <col min="4355" max="4355" width="9.140625" style="6"/>
    <col min="4356" max="4356" width="10.5703125" style="6" customWidth="1"/>
    <col min="4357" max="4357" width="10.7109375" style="6" customWidth="1"/>
    <col min="4358" max="4358" width="47.28515625" style="6" customWidth="1"/>
    <col min="4359" max="4608" width="9.140625" style="6"/>
    <col min="4609" max="4609" width="7.5703125" style="6" customWidth="1"/>
    <col min="4610" max="4610" width="72.85546875" style="6" customWidth="1"/>
    <col min="4611" max="4611" width="9.140625" style="6"/>
    <col min="4612" max="4612" width="10.5703125" style="6" customWidth="1"/>
    <col min="4613" max="4613" width="10.7109375" style="6" customWidth="1"/>
    <col min="4614" max="4614" width="47.28515625" style="6" customWidth="1"/>
    <col min="4615" max="4864" width="9.140625" style="6"/>
    <col min="4865" max="4865" width="7.5703125" style="6" customWidth="1"/>
    <col min="4866" max="4866" width="72.85546875" style="6" customWidth="1"/>
    <col min="4867" max="4867" width="9.140625" style="6"/>
    <col min="4868" max="4868" width="10.5703125" style="6" customWidth="1"/>
    <col min="4869" max="4869" width="10.7109375" style="6" customWidth="1"/>
    <col min="4870" max="4870" width="47.28515625" style="6" customWidth="1"/>
    <col min="4871" max="5120" width="9.140625" style="6"/>
    <col min="5121" max="5121" width="7.5703125" style="6" customWidth="1"/>
    <col min="5122" max="5122" width="72.85546875" style="6" customWidth="1"/>
    <col min="5123" max="5123" width="9.140625" style="6"/>
    <col min="5124" max="5124" width="10.5703125" style="6" customWidth="1"/>
    <col min="5125" max="5125" width="10.7109375" style="6" customWidth="1"/>
    <col min="5126" max="5126" width="47.28515625" style="6" customWidth="1"/>
    <col min="5127" max="5376" width="9.140625" style="6"/>
    <col min="5377" max="5377" width="7.5703125" style="6" customWidth="1"/>
    <col min="5378" max="5378" width="72.85546875" style="6" customWidth="1"/>
    <col min="5379" max="5379" width="9.140625" style="6"/>
    <col min="5380" max="5380" width="10.5703125" style="6" customWidth="1"/>
    <col min="5381" max="5381" width="10.7109375" style="6" customWidth="1"/>
    <col min="5382" max="5382" width="47.28515625" style="6" customWidth="1"/>
    <col min="5383" max="5632" width="9.140625" style="6"/>
    <col min="5633" max="5633" width="7.5703125" style="6" customWidth="1"/>
    <col min="5634" max="5634" width="72.85546875" style="6" customWidth="1"/>
    <col min="5635" max="5635" width="9.140625" style="6"/>
    <col min="5636" max="5636" width="10.5703125" style="6" customWidth="1"/>
    <col min="5637" max="5637" width="10.7109375" style="6" customWidth="1"/>
    <col min="5638" max="5638" width="47.28515625" style="6" customWidth="1"/>
    <col min="5639" max="5888" width="9.140625" style="6"/>
    <col min="5889" max="5889" width="7.5703125" style="6" customWidth="1"/>
    <col min="5890" max="5890" width="72.85546875" style="6" customWidth="1"/>
    <col min="5891" max="5891" width="9.140625" style="6"/>
    <col min="5892" max="5892" width="10.5703125" style="6" customWidth="1"/>
    <col min="5893" max="5893" width="10.7109375" style="6" customWidth="1"/>
    <col min="5894" max="5894" width="47.28515625" style="6" customWidth="1"/>
    <col min="5895" max="6144" width="9.140625" style="6"/>
    <col min="6145" max="6145" width="7.5703125" style="6" customWidth="1"/>
    <col min="6146" max="6146" width="72.85546875" style="6" customWidth="1"/>
    <col min="6147" max="6147" width="9.140625" style="6"/>
    <col min="6148" max="6148" width="10.5703125" style="6" customWidth="1"/>
    <col min="6149" max="6149" width="10.7109375" style="6" customWidth="1"/>
    <col min="6150" max="6150" width="47.28515625" style="6" customWidth="1"/>
    <col min="6151" max="6400" width="9.140625" style="6"/>
    <col min="6401" max="6401" width="7.5703125" style="6" customWidth="1"/>
    <col min="6402" max="6402" width="72.85546875" style="6" customWidth="1"/>
    <col min="6403" max="6403" width="9.140625" style="6"/>
    <col min="6404" max="6404" width="10.5703125" style="6" customWidth="1"/>
    <col min="6405" max="6405" width="10.7109375" style="6" customWidth="1"/>
    <col min="6406" max="6406" width="47.28515625" style="6" customWidth="1"/>
    <col min="6407" max="6656" width="9.140625" style="6"/>
    <col min="6657" max="6657" width="7.5703125" style="6" customWidth="1"/>
    <col min="6658" max="6658" width="72.85546875" style="6" customWidth="1"/>
    <col min="6659" max="6659" width="9.140625" style="6"/>
    <col min="6660" max="6660" width="10.5703125" style="6" customWidth="1"/>
    <col min="6661" max="6661" width="10.7109375" style="6" customWidth="1"/>
    <col min="6662" max="6662" width="47.28515625" style="6" customWidth="1"/>
    <col min="6663" max="6912" width="9.140625" style="6"/>
    <col min="6913" max="6913" width="7.5703125" style="6" customWidth="1"/>
    <col min="6914" max="6914" width="72.85546875" style="6" customWidth="1"/>
    <col min="6915" max="6915" width="9.140625" style="6"/>
    <col min="6916" max="6916" width="10.5703125" style="6" customWidth="1"/>
    <col min="6917" max="6917" width="10.7109375" style="6" customWidth="1"/>
    <col min="6918" max="6918" width="47.28515625" style="6" customWidth="1"/>
    <col min="6919" max="7168" width="9.140625" style="6"/>
    <col min="7169" max="7169" width="7.5703125" style="6" customWidth="1"/>
    <col min="7170" max="7170" width="72.85546875" style="6" customWidth="1"/>
    <col min="7171" max="7171" width="9.140625" style="6"/>
    <col min="7172" max="7172" width="10.5703125" style="6" customWidth="1"/>
    <col min="7173" max="7173" width="10.7109375" style="6" customWidth="1"/>
    <col min="7174" max="7174" width="47.28515625" style="6" customWidth="1"/>
    <col min="7175" max="7424" width="9.140625" style="6"/>
    <col min="7425" max="7425" width="7.5703125" style="6" customWidth="1"/>
    <col min="7426" max="7426" width="72.85546875" style="6" customWidth="1"/>
    <col min="7427" max="7427" width="9.140625" style="6"/>
    <col min="7428" max="7428" width="10.5703125" style="6" customWidth="1"/>
    <col min="7429" max="7429" width="10.7109375" style="6" customWidth="1"/>
    <col min="7430" max="7430" width="47.28515625" style="6" customWidth="1"/>
    <col min="7431" max="7680" width="9.140625" style="6"/>
    <col min="7681" max="7681" width="7.5703125" style="6" customWidth="1"/>
    <col min="7682" max="7682" width="72.85546875" style="6" customWidth="1"/>
    <col min="7683" max="7683" width="9.140625" style="6"/>
    <col min="7684" max="7684" width="10.5703125" style="6" customWidth="1"/>
    <col min="7685" max="7685" width="10.7109375" style="6" customWidth="1"/>
    <col min="7686" max="7686" width="47.28515625" style="6" customWidth="1"/>
    <col min="7687" max="7936" width="9.140625" style="6"/>
    <col min="7937" max="7937" width="7.5703125" style="6" customWidth="1"/>
    <col min="7938" max="7938" width="72.85546875" style="6" customWidth="1"/>
    <col min="7939" max="7939" width="9.140625" style="6"/>
    <col min="7940" max="7940" width="10.5703125" style="6" customWidth="1"/>
    <col min="7941" max="7941" width="10.7109375" style="6" customWidth="1"/>
    <col min="7942" max="7942" width="47.28515625" style="6" customWidth="1"/>
    <col min="7943" max="8192" width="9.140625" style="6"/>
    <col min="8193" max="8193" width="7.5703125" style="6" customWidth="1"/>
    <col min="8194" max="8194" width="72.85546875" style="6" customWidth="1"/>
    <col min="8195" max="8195" width="9.140625" style="6"/>
    <col min="8196" max="8196" width="10.5703125" style="6" customWidth="1"/>
    <col min="8197" max="8197" width="10.7109375" style="6" customWidth="1"/>
    <col min="8198" max="8198" width="47.28515625" style="6" customWidth="1"/>
    <col min="8199" max="8448" width="9.140625" style="6"/>
    <col min="8449" max="8449" width="7.5703125" style="6" customWidth="1"/>
    <col min="8450" max="8450" width="72.85546875" style="6" customWidth="1"/>
    <col min="8451" max="8451" width="9.140625" style="6"/>
    <col min="8452" max="8452" width="10.5703125" style="6" customWidth="1"/>
    <col min="8453" max="8453" width="10.7109375" style="6" customWidth="1"/>
    <col min="8454" max="8454" width="47.28515625" style="6" customWidth="1"/>
    <col min="8455" max="8704" width="9.140625" style="6"/>
    <col min="8705" max="8705" width="7.5703125" style="6" customWidth="1"/>
    <col min="8706" max="8706" width="72.85546875" style="6" customWidth="1"/>
    <col min="8707" max="8707" width="9.140625" style="6"/>
    <col min="8708" max="8708" width="10.5703125" style="6" customWidth="1"/>
    <col min="8709" max="8709" width="10.7109375" style="6" customWidth="1"/>
    <col min="8710" max="8710" width="47.28515625" style="6" customWidth="1"/>
    <col min="8711" max="8960" width="9.140625" style="6"/>
    <col min="8961" max="8961" width="7.5703125" style="6" customWidth="1"/>
    <col min="8962" max="8962" width="72.85546875" style="6" customWidth="1"/>
    <col min="8963" max="8963" width="9.140625" style="6"/>
    <col min="8964" max="8964" width="10.5703125" style="6" customWidth="1"/>
    <col min="8965" max="8965" width="10.7109375" style="6" customWidth="1"/>
    <col min="8966" max="8966" width="47.28515625" style="6" customWidth="1"/>
    <col min="8967" max="9216" width="9.140625" style="6"/>
    <col min="9217" max="9217" width="7.5703125" style="6" customWidth="1"/>
    <col min="9218" max="9218" width="72.85546875" style="6" customWidth="1"/>
    <col min="9219" max="9219" width="9.140625" style="6"/>
    <col min="9220" max="9220" width="10.5703125" style="6" customWidth="1"/>
    <col min="9221" max="9221" width="10.7109375" style="6" customWidth="1"/>
    <col min="9222" max="9222" width="47.28515625" style="6" customWidth="1"/>
    <col min="9223" max="9472" width="9.140625" style="6"/>
    <col min="9473" max="9473" width="7.5703125" style="6" customWidth="1"/>
    <col min="9474" max="9474" width="72.85546875" style="6" customWidth="1"/>
    <col min="9475" max="9475" width="9.140625" style="6"/>
    <col min="9476" max="9476" width="10.5703125" style="6" customWidth="1"/>
    <col min="9477" max="9477" width="10.7109375" style="6" customWidth="1"/>
    <col min="9478" max="9478" width="47.28515625" style="6" customWidth="1"/>
    <col min="9479" max="9728" width="9.140625" style="6"/>
    <col min="9729" max="9729" width="7.5703125" style="6" customWidth="1"/>
    <col min="9730" max="9730" width="72.85546875" style="6" customWidth="1"/>
    <col min="9731" max="9731" width="9.140625" style="6"/>
    <col min="9732" max="9732" width="10.5703125" style="6" customWidth="1"/>
    <col min="9733" max="9733" width="10.7109375" style="6" customWidth="1"/>
    <col min="9734" max="9734" width="47.28515625" style="6" customWidth="1"/>
    <col min="9735" max="9984" width="9.140625" style="6"/>
    <col min="9985" max="9985" width="7.5703125" style="6" customWidth="1"/>
    <col min="9986" max="9986" width="72.85546875" style="6" customWidth="1"/>
    <col min="9987" max="9987" width="9.140625" style="6"/>
    <col min="9988" max="9988" width="10.5703125" style="6" customWidth="1"/>
    <col min="9989" max="9989" width="10.7109375" style="6" customWidth="1"/>
    <col min="9990" max="9990" width="47.28515625" style="6" customWidth="1"/>
    <col min="9991" max="10240" width="9.140625" style="6"/>
    <col min="10241" max="10241" width="7.5703125" style="6" customWidth="1"/>
    <col min="10242" max="10242" width="72.85546875" style="6" customWidth="1"/>
    <col min="10243" max="10243" width="9.140625" style="6"/>
    <col min="10244" max="10244" width="10.5703125" style="6" customWidth="1"/>
    <col min="10245" max="10245" width="10.7109375" style="6" customWidth="1"/>
    <col min="10246" max="10246" width="47.28515625" style="6" customWidth="1"/>
    <col min="10247" max="10496" width="9.140625" style="6"/>
    <col min="10497" max="10497" width="7.5703125" style="6" customWidth="1"/>
    <col min="10498" max="10498" width="72.85546875" style="6" customWidth="1"/>
    <col min="10499" max="10499" width="9.140625" style="6"/>
    <col min="10500" max="10500" width="10.5703125" style="6" customWidth="1"/>
    <col min="10501" max="10501" width="10.7109375" style="6" customWidth="1"/>
    <col min="10502" max="10502" width="47.28515625" style="6" customWidth="1"/>
    <col min="10503" max="10752" width="9.140625" style="6"/>
    <col min="10753" max="10753" width="7.5703125" style="6" customWidth="1"/>
    <col min="10754" max="10754" width="72.85546875" style="6" customWidth="1"/>
    <col min="10755" max="10755" width="9.140625" style="6"/>
    <col min="10756" max="10756" width="10.5703125" style="6" customWidth="1"/>
    <col min="10757" max="10757" width="10.7109375" style="6" customWidth="1"/>
    <col min="10758" max="10758" width="47.28515625" style="6" customWidth="1"/>
    <col min="10759" max="11008" width="9.140625" style="6"/>
    <col min="11009" max="11009" width="7.5703125" style="6" customWidth="1"/>
    <col min="11010" max="11010" width="72.85546875" style="6" customWidth="1"/>
    <col min="11011" max="11011" width="9.140625" style="6"/>
    <col min="11012" max="11012" width="10.5703125" style="6" customWidth="1"/>
    <col min="11013" max="11013" width="10.7109375" style="6" customWidth="1"/>
    <col min="11014" max="11014" width="47.28515625" style="6" customWidth="1"/>
    <col min="11015" max="11264" width="9.140625" style="6"/>
    <col min="11265" max="11265" width="7.5703125" style="6" customWidth="1"/>
    <col min="11266" max="11266" width="72.85546875" style="6" customWidth="1"/>
    <col min="11267" max="11267" width="9.140625" style="6"/>
    <col min="11268" max="11268" width="10.5703125" style="6" customWidth="1"/>
    <col min="11269" max="11269" width="10.7109375" style="6" customWidth="1"/>
    <col min="11270" max="11270" width="47.28515625" style="6" customWidth="1"/>
    <col min="11271" max="11520" width="9.140625" style="6"/>
    <col min="11521" max="11521" width="7.5703125" style="6" customWidth="1"/>
    <col min="11522" max="11522" width="72.85546875" style="6" customWidth="1"/>
    <col min="11523" max="11523" width="9.140625" style="6"/>
    <col min="11524" max="11524" width="10.5703125" style="6" customWidth="1"/>
    <col min="11525" max="11525" width="10.7109375" style="6" customWidth="1"/>
    <col min="11526" max="11526" width="47.28515625" style="6" customWidth="1"/>
    <col min="11527" max="11776" width="9.140625" style="6"/>
    <col min="11777" max="11777" width="7.5703125" style="6" customWidth="1"/>
    <col min="11778" max="11778" width="72.85546875" style="6" customWidth="1"/>
    <col min="11779" max="11779" width="9.140625" style="6"/>
    <col min="11780" max="11780" width="10.5703125" style="6" customWidth="1"/>
    <col min="11781" max="11781" width="10.7109375" style="6" customWidth="1"/>
    <col min="11782" max="11782" width="47.28515625" style="6" customWidth="1"/>
    <col min="11783" max="12032" width="9.140625" style="6"/>
    <col min="12033" max="12033" width="7.5703125" style="6" customWidth="1"/>
    <col min="12034" max="12034" width="72.85546875" style="6" customWidth="1"/>
    <col min="12035" max="12035" width="9.140625" style="6"/>
    <col min="12036" max="12036" width="10.5703125" style="6" customWidth="1"/>
    <col min="12037" max="12037" width="10.7109375" style="6" customWidth="1"/>
    <col min="12038" max="12038" width="47.28515625" style="6" customWidth="1"/>
    <col min="12039" max="12288" width="9.140625" style="6"/>
    <col min="12289" max="12289" width="7.5703125" style="6" customWidth="1"/>
    <col min="12290" max="12290" width="72.85546875" style="6" customWidth="1"/>
    <col min="12291" max="12291" width="9.140625" style="6"/>
    <col min="12292" max="12292" width="10.5703125" style="6" customWidth="1"/>
    <col min="12293" max="12293" width="10.7109375" style="6" customWidth="1"/>
    <col min="12294" max="12294" width="47.28515625" style="6" customWidth="1"/>
    <col min="12295" max="12544" width="9.140625" style="6"/>
    <col min="12545" max="12545" width="7.5703125" style="6" customWidth="1"/>
    <col min="12546" max="12546" width="72.85546875" style="6" customWidth="1"/>
    <col min="12547" max="12547" width="9.140625" style="6"/>
    <col min="12548" max="12548" width="10.5703125" style="6" customWidth="1"/>
    <col min="12549" max="12549" width="10.7109375" style="6" customWidth="1"/>
    <col min="12550" max="12550" width="47.28515625" style="6" customWidth="1"/>
    <col min="12551" max="12800" width="9.140625" style="6"/>
    <col min="12801" max="12801" width="7.5703125" style="6" customWidth="1"/>
    <col min="12802" max="12802" width="72.85546875" style="6" customWidth="1"/>
    <col min="12803" max="12803" width="9.140625" style="6"/>
    <col min="12804" max="12804" width="10.5703125" style="6" customWidth="1"/>
    <col min="12805" max="12805" width="10.7109375" style="6" customWidth="1"/>
    <col min="12806" max="12806" width="47.28515625" style="6" customWidth="1"/>
    <col min="12807" max="13056" width="9.140625" style="6"/>
    <col min="13057" max="13057" width="7.5703125" style="6" customWidth="1"/>
    <col min="13058" max="13058" width="72.85546875" style="6" customWidth="1"/>
    <col min="13059" max="13059" width="9.140625" style="6"/>
    <col min="13060" max="13060" width="10.5703125" style="6" customWidth="1"/>
    <col min="13061" max="13061" width="10.7109375" style="6" customWidth="1"/>
    <col min="13062" max="13062" width="47.28515625" style="6" customWidth="1"/>
    <col min="13063" max="13312" width="9.140625" style="6"/>
    <col min="13313" max="13313" width="7.5703125" style="6" customWidth="1"/>
    <col min="13314" max="13314" width="72.85546875" style="6" customWidth="1"/>
    <col min="13315" max="13315" width="9.140625" style="6"/>
    <col min="13316" max="13316" width="10.5703125" style="6" customWidth="1"/>
    <col min="13317" max="13317" width="10.7109375" style="6" customWidth="1"/>
    <col min="13318" max="13318" width="47.28515625" style="6" customWidth="1"/>
    <col min="13319" max="13568" width="9.140625" style="6"/>
    <col min="13569" max="13569" width="7.5703125" style="6" customWidth="1"/>
    <col min="13570" max="13570" width="72.85546875" style="6" customWidth="1"/>
    <col min="13571" max="13571" width="9.140625" style="6"/>
    <col min="13572" max="13572" width="10.5703125" style="6" customWidth="1"/>
    <col min="13573" max="13573" width="10.7109375" style="6" customWidth="1"/>
    <col min="13574" max="13574" width="47.28515625" style="6" customWidth="1"/>
    <col min="13575" max="13824" width="9.140625" style="6"/>
    <col min="13825" max="13825" width="7.5703125" style="6" customWidth="1"/>
    <col min="13826" max="13826" width="72.85546875" style="6" customWidth="1"/>
    <col min="13827" max="13827" width="9.140625" style="6"/>
    <col min="13828" max="13828" width="10.5703125" style="6" customWidth="1"/>
    <col min="13829" max="13829" width="10.7109375" style="6" customWidth="1"/>
    <col min="13830" max="13830" width="47.28515625" style="6" customWidth="1"/>
    <col min="13831" max="14080" width="9.140625" style="6"/>
    <col min="14081" max="14081" width="7.5703125" style="6" customWidth="1"/>
    <col min="14082" max="14082" width="72.85546875" style="6" customWidth="1"/>
    <col min="14083" max="14083" width="9.140625" style="6"/>
    <col min="14084" max="14084" width="10.5703125" style="6" customWidth="1"/>
    <col min="14085" max="14085" width="10.7109375" style="6" customWidth="1"/>
    <col min="14086" max="14086" width="47.28515625" style="6" customWidth="1"/>
    <col min="14087" max="14336" width="9.140625" style="6"/>
    <col min="14337" max="14337" width="7.5703125" style="6" customWidth="1"/>
    <col min="14338" max="14338" width="72.85546875" style="6" customWidth="1"/>
    <col min="14339" max="14339" width="9.140625" style="6"/>
    <col min="14340" max="14340" width="10.5703125" style="6" customWidth="1"/>
    <col min="14341" max="14341" width="10.7109375" style="6" customWidth="1"/>
    <col min="14342" max="14342" width="47.28515625" style="6" customWidth="1"/>
    <col min="14343" max="14592" width="9.140625" style="6"/>
    <col min="14593" max="14593" width="7.5703125" style="6" customWidth="1"/>
    <col min="14594" max="14594" width="72.85546875" style="6" customWidth="1"/>
    <col min="14595" max="14595" width="9.140625" style="6"/>
    <col min="14596" max="14596" width="10.5703125" style="6" customWidth="1"/>
    <col min="14597" max="14597" width="10.7109375" style="6" customWidth="1"/>
    <col min="14598" max="14598" width="47.28515625" style="6" customWidth="1"/>
    <col min="14599" max="14848" width="9.140625" style="6"/>
    <col min="14849" max="14849" width="7.5703125" style="6" customWidth="1"/>
    <col min="14850" max="14850" width="72.85546875" style="6" customWidth="1"/>
    <col min="14851" max="14851" width="9.140625" style="6"/>
    <col min="14852" max="14852" width="10.5703125" style="6" customWidth="1"/>
    <col min="14853" max="14853" width="10.7109375" style="6" customWidth="1"/>
    <col min="14854" max="14854" width="47.28515625" style="6" customWidth="1"/>
    <col min="14855" max="15104" width="9.140625" style="6"/>
    <col min="15105" max="15105" width="7.5703125" style="6" customWidth="1"/>
    <col min="15106" max="15106" width="72.85546875" style="6" customWidth="1"/>
    <col min="15107" max="15107" width="9.140625" style="6"/>
    <col min="15108" max="15108" width="10.5703125" style="6" customWidth="1"/>
    <col min="15109" max="15109" width="10.7109375" style="6" customWidth="1"/>
    <col min="15110" max="15110" width="47.28515625" style="6" customWidth="1"/>
    <col min="15111" max="15360" width="9.140625" style="6"/>
    <col min="15361" max="15361" width="7.5703125" style="6" customWidth="1"/>
    <col min="15362" max="15362" width="72.85546875" style="6" customWidth="1"/>
    <col min="15363" max="15363" width="9.140625" style="6"/>
    <col min="15364" max="15364" width="10.5703125" style="6" customWidth="1"/>
    <col min="15365" max="15365" width="10.7109375" style="6" customWidth="1"/>
    <col min="15366" max="15366" width="47.28515625" style="6" customWidth="1"/>
    <col min="15367" max="15616" width="9.140625" style="6"/>
    <col min="15617" max="15617" width="7.5703125" style="6" customWidth="1"/>
    <col min="15618" max="15618" width="72.85546875" style="6" customWidth="1"/>
    <col min="15619" max="15619" width="9.140625" style="6"/>
    <col min="15620" max="15620" width="10.5703125" style="6" customWidth="1"/>
    <col min="15621" max="15621" width="10.7109375" style="6" customWidth="1"/>
    <col min="15622" max="15622" width="47.28515625" style="6" customWidth="1"/>
    <col min="15623" max="15872" width="9.140625" style="6"/>
    <col min="15873" max="15873" width="7.5703125" style="6" customWidth="1"/>
    <col min="15874" max="15874" width="72.85546875" style="6" customWidth="1"/>
    <col min="15875" max="15875" width="9.140625" style="6"/>
    <col min="15876" max="15876" width="10.5703125" style="6" customWidth="1"/>
    <col min="15877" max="15877" width="10.7109375" style="6" customWidth="1"/>
    <col min="15878" max="15878" width="47.28515625" style="6" customWidth="1"/>
    <col min="15879" max="16128" width="9.140625" style="6"/>
    <col min="16129" max="16129" width="7.5703125" style="6" customWidth="1"/>
    <col min="16130" max="16130" width="72.85546875" style="6" customWidth="1"/>
    <col min="16131" max="16131" width="9.140625" style="6"/>
    <col min="16132" max="16132" width="10.5703125" style="6" customWidth="1"/>
    <col min="16133" max="16133" width="10.7109375" style="6" customWidth="1"/>
    <col min="16134" max="16134" width="47.28515625" style="6" customWidth="1"/>
    <col min="16135" max="16384" width="9.140625" style="6"/>
  </cols>
  <sheetData>
    <row r="1" spans="1:6" s="106" customFormat="1" ht="18.75">
      <c r="A1" s="104" t="s">
        <v>151</v>
      </c>
      <c r="B1" s="105"/>
      <c r="D1" s="107"/>
      <c r="E1" s="107"/>
    </row>
    <row r="2" spans="1:6" s="106" customFormat="1">
      <c r="A2" s="389" t="s">
        <v>193</v>
      </c>
      <c r="B2" s="389"/>
      <c r="C2" s="389"/>
      <c r="D2" s="107"/>
      <c r="E2" s="107"/>
    </row>
    <row r="3" spans="1:6" s="106" customFormat="1">
      <c r="A3" s="108"/>
      <c r="B3" s="109"/>
      <c r="D3" s="107"/>
      <c r="E3" s="107"/>
    </row>
    <row r="4" spans="1:6" s="106" customFormat="1" ht="15.75" thickBot="1">
      <c r="A4" s="108"/>
      <c r="B4" s="109"/>
      <c r="D4" s="107"/>
      <c r="E4" s="107"/>
    </row>
    <row r="5" spans="1:6" s="116" customFormat="1" ht="29.25" thickBot="1">
      <c r="A5" s="110" t="s">
        <v>0</v>
      </c>
      <c r="B5" s="111" t="s">
        <v>1</v>
      </c>
      <c r="C5" s="112" t="s">
        <v>2</v>
      </c>
      <c r="D5" s="113" t="s">
        <v>74</v>
      </c>
      <c r="E5" s="114" t="s">
        <v>75</v>
      </c>
      <c r="F5" s="115" t="s">
        <v>76</v>
      </c>
    </row>
    <row r="6" spans="1:6" s="4" customFormat="1" ht="21" customHeight="1" thickBot="1">
      <c r="A6" s="386" t="s">
        <v>88</v>
      </c>
      <c r="B6" s="387"/>
      <c r="C6" s="388"/>
      <c r="D6" s="79"/>
      <c r="E6" s="79"/>
      <c r="F6" s="91"/>
    </row>
    <row r="7" spans="1:6" s="4" customFormat="1" ht="27.75" thickBot="1">
      <c r="A7" s="46">
        <v>1</v>
      </c>
      <c r="B7" s="47" t="s">
        <v>153</v>
      </c>
      <c r="C7" s="48">
        <v>1</v>
      </c>
      <c r="D7" s="82">
        <f>C7-(C9+C8)</f>
        <v>0</v>
      </c>
      <c r="E7" s="79"/>
      <c r="F7" s="92"/>
    </row>
    <row r="8" spans="1:6" s="4" customFormat="1" ht="30.75" thickBot="1">
      <c r="A8" s="74" t="s">
        <v>90</v>
      </c>
      <c r="B8" s="10" t="s">
        <v>179</v>
      </c>
      <c r="C8" s="48">
        <v>1</v>
      </c>
      <c r="D8" s="79"/>
      <c r="E8" s="80">
        <f>$C$7-C8</f>
        <v>0</v>
      </c>
      <c r="F8" s="92"/>
    </row>
    <row r="9" spans="1:6" s="4" customFormat="1" ht="54" customHeight="1" thickBot="1">
      <c r="A9" s="74" t="s">
        <v>92</v>
      </c>
      <c r="B9" s="10" t="s">
        <v>180</v>
      </c>
      <c r="C9" s="48">
        <v>0</v>
      </c>
      <c r="D9" s="80">
        <f>C9-(C11+C12+C10)</f>
        <v>0</v>
      </c>
      <c r="E9" s="80">
        <f>$C$7-C9</f>
        <v>1</v>
      </c>
      <c r="F9" s="92"/>
    </row>
    <row r="10" spans="1:6" s="4" customFormat="1" ht="33.75" customHeight="1" thickBot="1">
      <c r="A10" s="49" t="s">
        <v>94</v>
      </c>
      <c r="B10" s="50" t="s">
        <v>156</v>
      </c>
      <c r="C10" s="48">
        <v>0</v>
      </c>
      <c r="D10" s="79"/>
      <c r="E10" s="101">
        <f>$C$9-C10</f>
        <v>0</v>
      </c>
      <c r="F10" s="92"/>
    </row>
    <row r="11" spans="1:6" s="4" customFormat="1" ht="83.25" customHeight="1" thickBot="1">
      <c r="A11" s="51" t="s">
        <v>96</v>
      </c>
      <c r="B11" s="52" t="s">
        <v>157</v>
      </c>
      <c r="C11" s="48">
        <v>0</v>
      </c>
      <c r="D11" s="79"/>
      <c r="E11" s="101">
        <f>$C$9-C11</f>
        <v>0</v>
      </c>
      <c r="F11" s="92"/>
    </row>
    <row r="12" spans="1:6" s="4" customFormat="1" ht="66.75" customHeight="1" thickBot="1">
      <c r="A12" s="53" t="s">
        <v>98</v>
      </c>
      <c r="B12" s="50" t="s">
        <v>158</v>
      </c>
      <c r="C12" s="48">
        <v>0</v>
      </c>
      <c r="D12" s="79"/>
      <c r="E12" s="101">
        <f>$C$9-C12</f>
        <v>0</v>
      </c>
      <c r="F12" s="93"/>
    </row>
    <row r="13" spans="1:6" s="4" customFormat="1" ht="30.75" thickBot="1">
      <c r="A13" s="74" t="s">
        <v>100</v>
      </c>
      <c r="B13" s="10" t="s">
        <v>181</v>
      </c>
      <c r="C13" s="48">
        <v>1</v>
      </c>
      <c r="D13" s="79"/>
      <c r="E13" s="80">
        <f>$C$7-C13</f>
        <v>0</v>
      </c>
      <c r="F13" s="92"/>
    </row>
    <row r="14" spans="1:6" s="4" customFormat="1" ht="30.75" thickBot="1">
      <c r="A14" s="74" t="s">
        <v>102</v>
      </c>
      <c r="B14" s="10" t="s">
        <v>182</v>
      </c>
      <c r="C14" s="48">
        <v>1</v>
      </c>
      <c r="D14" s="79"/>
      <c r="E14" s="80">
        <f>$C$7-C14</f>
        <v>0</v>
      </c>
      <c r="F14" s="92"/>
    </row>
    <row r="15" spans="1:6" s="4" customFormat="1" ht="30.75" thickBot="1">
      <c r="A15" s="74" t="s">
        <v>104</v>
      </c>
      <c r="B15" s="10" t="s">
        <v>183</v>
      </c>
      <c r="C15" s="48">
        <v>1</v>
      </c>
      <c r="D15" s="79"/>
      <c r="E15" s="80">
        <f>$C$7-C15</f>
        <v>0</v>
      </c>
      <c r="F15" s="92"/>
    </row>
    <row r="16" spans="1:6" s="4" customFormat="1" ht="41.25" thickBot="1">
      <c r="A16" s="46" t="s">
        <v>106</v>
      </c>
      <c r="B16" s="54" t="s">
        <v>162</v>
      </c>
      <c r="C16" s="48">
        <v>1</v>
      </c>
      <c r="D16" s="82">
        <f>C16-(C18+C17)</f>
        <v>0</v>
      </c>
      <c r="E16" s="79"/>
      <c r="F16" s="92"/>
    </row>
    <row r="17" spans="1:6" s="4" customFormat="1" ht="30.75" thickBot="1">
      <c r="A17" s="74" t="s">
        <v>108</v>
      </c>
      <c r="B17" s="10" t="s">
        <v>184</v>
      </c>
      <c r="C17" s="48">
        <v>1</v>
      </c>
      <c r="D17" s="79"/>
      <c r="E17" s="80">
        <f>$C$16-C17</f>
        <v>0</v>
      </c>
      <c r="F17" s="92"/>
    </row>
    <row r="18" spans="1:6" s="4" customFormat="1" ht="30.75" thickBot="1">
      <c r="A18" s="74" t="s">
        <v>7</v>
      </c>
      <c r="B18" s="10" t="s">
        <v>185</v>
      </c>
      <c r="C18" s="48">
        <v>0</v>
      </c>
      <c r="D18" s="80">
        <f>C18-(C20+C21+C19+C22)</f>
        <v>0</v>
      </c>
      <c r="E18" s="80">
        <f>$C$16-C18</f>
        <v>1</v>
      </c>
      <c r="F18" s="92"/>
    </row>
    <row r="19" spans="1:6" s="4" customFormat="1" ht="37.5" customHeight="1" thickBot="1">
      <c r="A19" s="7" t="s">
        <v>111</v>
      </c>
      <c r="B19" s="52" t="s">
        <v>165</v>
      </c>
      <c r="C19" s="48">
        <v>0</v>
      </c>
      <c r="D19" s="79"/>
      <c r="E19" s="101">
        <f>$C$18-C19</f>
        <v>0</v>
      </c>
      <c r="F19" s="92"/>
    </row>
    <row r="20" spans="1:6" s="4" customFormat="1" ht="21.75" customHeight="1" thickBot="1">
      <c r="A20" s="7" t="s">
        <v>113</v>
      </c>
      <c r="B20" s="50" t="s">
        <v>166</v>
      </c>
      <c r="C20" s="48">
        <v>0</v>
      </c>
      <c r="D20" s="79"/>
      <c r="E20" s="101">
        <f>$C$18-C20</f>
        <v>0</v>
      </c>
      <c r="F20" s="92"/>
    </row>
    <row r="21" spans="1:6" s="4" customFormat="1" ht="75.75" thickBot="1">
      <c r="A21" s="7" t="s">
        <v>115</v>
      </c>
      <c r="B21" s="55" t="s">
        <v>186</v>
      </c>
      <c r="C21" s="48">
        <v>0</v>
      </c>
      <c r="D21" s="79"/>
      <c r="E21" s="101">
        <f>$C$18-C21</f>
        <v>0</v>
      </c>
      <c r="F21" s="92"/>
    </row>
    <row r="22" spans="1:6" s="4" customFormat="1" ht="60.75" thickBot="1">
      <c r="A22" s="7" t="s">
        <v>117</v>
      </c>
      <c r="B22" s="55" t="s">
        <v>168</v>
      </c>
      <c r="C22" s="48">
        <v>0</v>
      </c>
      <c r="D22" s="79"/>
      <c r="E22" s="101">
        <f>$C$18-C22</f>
        <v>0</v>
      </c>
      <c r="F22" s="93"/>
    </row>
    <row r="23" spans="1:6" s="4" customFormat="1" ht="30.75" thickBot="1">
      <c r="A23" s="74" t="s">
        <v>8</v>
      </c>
      <c r="B23" s="10" t="s">
        <v>187</v>
      </c>
      <c r="C23" s="48">
        <v>0</v>
      </c>
      <c r="D23" s="79"/>
      <c r="E23" s="80">
        <f>$C$16-C23</f>
        <v>1</v>
      </c>
      <c r="F23" s="92"/>
    </row>
    <row r="24" spans="1:6" s="4" customFormat="1" ht="30.75" thickBot="1">
      <c r="A24" s="74" t="s">
        <v>120</v>
      </c>
      <c r="B24" s="10" t="s">
        <v>188</v>
      </c>
      <c r="C24" s="48">
        <v>0</v>
      </c>
      <c r="D24" s="79"/>
      <c r="E24" s="80">
        <f>$C$16-C24</f>
        <v>1</v>
      </c>
      <c r="F24" s="92"/>
    </row>
    <row r="25" spans="1:6" s="4" customFormat="1" ht="30.75" thickBot="1">
      <c r="A25" s="74" t="s">
        <v>122</v>
      </c>
      <c r="B25" s="10" t="s">
        <v>189</v>
      </c>
      <c r="C25" s="48">
        <v>0</v>
      </c>
      <c r="D25" s="79"/>
      <c r="E25" s="80">
        <f>$C$16-C25</f>
        <v>1</v>
      </c>
      <c r="F25" s="92"/>
    </row>
    <row r="26" spans="1:6" s="4" customFormat="1" ht="30.75" thickBot="1">
      <c r="A26" s="74" t="s">
        <v>124</v>
      </c>
      <c r="B26" s="10" t="s">
        <v>190</v>
      </c>
      <c r="C26" s="48">
        <v>0</v>
      </c>
      <c r="D26" s="79"/>
      <c r="E26" s="80">
        <f>$C$16-C26</f>
        <v>1</v>
      </c>
      <c r="F26" s="92"/>
    </row>
    <row r="27" spans="1:6" s="4" customFormat="1" ht="19.5" thickBot="1">
      <c r="A27" s="386" t="s">
        <v>126</v>
      </c>
      <c r="B27" s="387"/>
      <c r="C27" s="388"/>
      <c r="D27" s="79"/>
      <c r="E27" s="79"/>
      <c r="F27" s="92"/>
    </row>
    <row r="28" spans="1:6" s="4" customFormat="1" ht="29.25" customHeight="1" thickBot="1">
      <c r="A28" s="56">
        <v>1</v>
      </c>
      <c r="B28" s="381" t="s">
        <v>127</v>
      </c>
      <c r="C28" s="382"/>
      <c r="D28" s="83"/>
      <c r="E28" s="83"/>
      <c r="F28" s="117"/>
    </row>
    <row r="29" spans="1:6" ht="33.75" customHeight="1" thickBot="1">
      <c r="A29" s="7" t="s">
        <v>3</v>
      </c>
      <c r="B29" s="8" t="s">
        <v>128</v>
      </c>
      <c r="C29" s="118">
        <v>1</v>
      </c>
      <c r="D29" s="82">
        <f>C29-(C30+C31)</f>
        <v>0</v>
      </c>
      <c r="E29" s="83"/>
      <c r="F29" s="92"/>
    </row>
    <row r="30" spans="1:6" ht="50.25" customHeight="1" thickBot="1">
      <c r="A30" s="7" t="s">
        <v>4</v>
      </c>
      <c r="B30" s="119" t="s">
        <v>129</v>
      </c>
      <c r="C30" s="120">
        <v>1</v>
      </c>
      <c r="D30" s="83"/>
      <c r="E30" s="83"/>
      <c r="F30" s="92"/>
    </row>
    <row r="31" spans="1:6" ht="60.75" thickBot="1">
      <c r="A31" s="7" t="s">
        <v>5</v>
      </c>
      <c r="B31" s="8" t="s">
        <v>130</v>
      </c>
      <c r="C31" s="118">
        <v>0</v>
      </c>
      <c r="D31" s="83"/>
      <c r="E31" s="83"/>
      <c r="F31" s="92"/>
    </row>
    <row r="32" spans="1:6" s="4" customFormat="1" ht="29.25" customHeight="1" thickBot="1">
      <c r="A32" s="56">
        <v>2</v>
      </c>
      <c r="B32" s="381" t="s">
        <v>131</v>
      </c>
      <c r="C32" s="382"/>
      <c r="D32" s="83"/>
      <c r="E32" s="83"/>
      <c r="F32" s="117"/>
    </row>
    <row r="33" spans="1:6" ht="30.75" thickBot="1">
      <c r="A33" s="7" t="s">
        <v>6</v>
      </c>
      <c r="B33" s="8" t="s">
        <v>132</v>
      </c>
      <c r="C33" s="118">
        <v>4</v>
      </c>
      <c r="D33" s="82">
        <f>C33-(C35+C34)</f>
        <v>0</v>
      </c>
      <c r="E33" s="83"/>
      <c r="F33" s="92"/>
    </row>
    <row r="34" spans="1:6" ht="45.75" thickBot="1">
      <c r="A34" s="7" t="s">
        <v>7</v>
      </c>
      <c r="B34" s="119" t="s">
        <v>133</v>
      </c>
      <c r="C34" s="120">
        <v>4</v>
      </c>
      <c r="D34" s="83"/>
      <c r="E34" s="83"/>
      <c r="F34" s="92"/>
    </row>
    <row r="35" spans="1:6" ht="60.75" thickBot="1">
      <c r="A35" s="7" t="s">
        <v>8</v>
      </c>
      <c r="B35" s="8" t="s">
        <v>134</v>
      </c>
      <c r="C35" s="118">
        <v>0</v>
      </c>
      <c r="D35" s="83"/>
      <c r="E35" s="83"/>
      <c r="F35" s="92"/>
    </row>
    <row r="36" spans="1:6" s="4" customFormat="1" ht="28.5" customHeight="1" thickBot="1">
      <c r="A36" s="56">
        <v>3</v>
      </c>
      <c r="B36" s="381" t="s">
        <v>135</v>
      </c>
      <c r="C36" s="382"/>
      <c r="D36" s="83"/>
      <c r="E36" s="83"/>
      <c r="F36" s="117"/>
    </row>
    <row r="37" spans="1:6" ht="30.75" thickBot="1">
      <c r="A37" s="9" t="s">
        <v>9</v>
      </c>
      <c r="B37" s="10" t="s">
        <v>136</v>
      </c>
      <c r="C37" s="121">
        <v>7</v>
      </c>
      <c r="D37" s="86">
        <f>C37-SUM(C39:C49)</f>
        <v>0</v>
      </c>
      <c r="E37" s="122">
        <f>C37-(C50+C63)</f>
        <v>0</v>
      </c>
      <c r="F37" s="92"/>
    </row>
    <row r="38" spans="1:6" ht="15.75" thickBot="1">
      <c r="A38" s="11"/>
      <c r="B38" s="390" t="s">
        <v>10</v>
      </c>
      <c r="C38" s="391"/>
      <c r="D38" s="85"/>
      <c r="E38" s="83"/>
      <c r="F38" s="92"/>
    </row>
    <row r="39" spans="1:6" ht="16.5" thickBot="1">
      <c r="A39" s="7" t="s">
        <v>77</v>
      </c>
      <c r="B39" s="8" t="s">
        <v>12</v>
      </c>
      <c r="C39" s="118">
        <v>1</v>
      </c>
      <c r="D39" s="82">
        <f>C39-(C52+C65)</f>
        <v>0</v>
      </c>
      <c r="E39" s="83"/>
      <c r="F39" s="92"/>
    </row>
    <row r="40" spans="1:6" ht="16.5" thickBot="1">
      <c r="A40" s="7" t="s">
        <v>78</v>
      </c>
      <c r="B40" s="8" t="s">
        <v>14</v>
      </c>
      <c r="C40" s="118">
        <v>0</v>
      </c>
      <c r="D40" s="82">
        <f t="shared" ref="D40:D49" si="0">C40-(C53+C66)</f>
        <v>0</v>
      </c>
      <c r="E40" s="83"/>
      <c r="F40" s="92"/>
    </row>
    <row r="41" spans="1:6" ht="16.5" thickBot="1">
      <c r="A41" s="7" t="s">
        <v>79</v>
      </c>
      <c r="B41" s="8" t="s">
        <v>16</v>
      </c>
      <c r="C41" s="118">
        <v>1</v>
      </c>
      <c r="D41" s="82">
        <f t="shared" si="0"/>
        <v>0</v>
      </c>
      <c r="E41" s="83"/>
      <c r="F41" s="92"/>
    </row>
    <row r="42" spans="1:6" ht="16.5" thickBot="1">
      <c r="A42" s="7" t="s">
        <v>80</v>
      </c>
      <c r="B42" s="8" t="s">
        <v>18</v>
      </c>
      <c r="C42" s="118">
        <v>1</v>
      </c>
      <c r="D42" s="82">
        <f t="shared" si="0"/>
        <v>0</v>
      </c>
      <c r="E42" s="83"/>
      <c r="F42" s="92"/>
    </row>
    <row r="43" spans="1:6" ht="16.5" thickBot="1">
      <c r="A43" s="7" t="s">
        <v>81</v>
      </c>
      <c r="B43" s="8" t="s">
        <v>20</v>
      </c>
      <c r="C43" s="118">
        <v>1</v>
      </c>
      <c r="D43" s="82">
        <f t="shared" si="0"/>
        <v>0</v>
      </c>
      <c r="E43" s="83"/>
      <c r="F43" s="92"/>
    </row>
    <row r="44" spans="1:6" ht="16.5" thickBot="1">
      <c r="A44" s="7" t="s">
        <v>82</v>
      </c>
      <c r="B44" s="8" t="s">
        <v>22</v>
      </c>
      <c r="C44" s="118">
        <v>0</v>
      </c>
      <c r="D44" s="82">
        <f t="shared" si="0"/>
        <v>0</v>
      </c>
      <c r="E44" s="83"/>
      <c r="F44" s="92"/>
    </row>
    <row r="45" spans="1:6" ht="16.5" thickBot="1">
      <c r="A45" s="7" t="s">
        <v>83</v>
      </c>
      <c r="B45" s="8" t="s">
        <v>24</v>
      </c>
      <c r="C45" s="118">
        <v>1</v>
      </c>
      <c r="D45" s="82">
        <f t="shared" si="0"/>
        <v>0</v>
      </c>
      <c r="E45" s="83"/>
      <c r="F45" s="92"/>
    </row>
    <row r="46" spans="1:6" ht="16.5" thickBot="1">
      <c r="A46" s="7" t="s">
        <v>84</v>
      </c>
      <c r="B46" s="8" t="s">
        <v>26</v>
      </c>
      <c r="C46" s="118">
        <v>1</v>
      </c>
      <c r="D46" s="82">
        <f t="shared" si="0"/>
        <v>0</v>
      </c>
      <c r="E46" s="83"/>
      <c r="F46" s="92"/>
    </row>
    <row r="47" spans="1:6" ht="16.5" thickBot="1">
      <c r="A47" s="7" t="s">
        <v>85</v>
      </c>
      <c r="B47" s="8" t="s">
        <v>28</v>
      </c>
      <c r="C47" s="118">
        <v>0</v>
      </c>
      <c r="D47" s="82">
        <f t="shared" si="0"/>
        <v>0</v>
      </c>
      <c r="E47" s="83"/>
      <c r="F47" s="92"/>
    </row>
    <row r="48" spans="1:6" ht="16.5" thickBot="1">
      <c r="A48" s="123" t="s">
        <v>173</v>
      </c>
      <c r="B48" s="8" t="s">
        <v>30</v>
      </c>
      <c r="C48" s="118">
        <v>0</v>
      </c>
      <c r="D48" s="82">
        <f t="shared" si="0"/>
        <v>0</v>
      </c>
      <c r="E48" s="83"/>
      <c r="F48" s="92"/>
    </row>
    <row r="49" spans="1:6" ht="16.5" thickBot="1">
      <c r="A49" s="123" t="s">
        <v>174</v>
      </c>
      <c r="B49" s="8" t="s">
        <v>32</v>
      </c>
      <c r="C49" s="118">
        <v>1</v>
      </c>
      <c r="D49" s="82">
        <f t="shared" si="0"/>
        <v>0</v>
      </c>
      <c r="E49" s="83"/>
      <c r="F49" s="92"/>
    </row>
    <row r="50" spans="1:6" ht="45.75" thickBot="1">
      <c r="A50" s="9" t="s">
        <v>33</v>
      </c>
      <c r="B50" s="10" t="s">
        <v>137</v>
      </c>
      <c r="C50" s="121">
        <v>7</v>
      </c>
      <c r="D50" s="86">
        <f>C50-SUM(C52:C62)</f>
        <v>0</v>
      </c>
      <c r="E50" s="83"/>
      <c r="F50" s="92"/>
    </row>
    <row r="51" spans="1:6" ht="15.75" thickBot="1">
      <c r="A51" s="11"/>
      <c r="B51" s="384" t="s">
        <v>10</v>
      </c>
      <c r="C51" s="385"/>
      <c r="D51" s="83"/>
      <c r="E51" s="83"/>
      <c r="F51" s="92"/>
    </row>
    <row r="52" spans="1:6" ht="16.5" thickBot="1">
      <c r="A52" s="7" t="s">
        <v>11</v>
      </c>
      <c r="B52" s="8" t="s">
        <v>12</v>
      </c>
      <c r="C52" s="118">
        <v>1</v>
      </c>
      <c r="D52" s="83"/>
      <c r="E52" s="83"/>
      <c r="F52" s="92"/>
    </row>
    <row r="53" spans="1:6" ht="16.5" thickBot="1">
      <c r="A53" s="7" t="s">
        <v>13</v>
      </c>
      <c r="B53" s="8" t="s">
        <v>14</v>
      </c>
      <c r="C53" s="118">
        <v>0</v>
      </c>
      <c r="D53" s="83"/>
      <c r="E53" s="83"/>
      <c r="F53" s="92"/>
    </row>
    <row r="54" spans="1:6" ht="16.5" thickBot="1">
      <c r="A54" s="7" t="s">
        <v>15</v>
      </c>
      <c r="B54" s="8" t="s">
        <v>16</v>
      </c>
      <c r="C54" s="118">
        <v>1</v>
      </c>
      <c r="D54" s="83"/>
      <c r="E54" s="83"/>
      <c r="F54" s="92"/>
    </row>
    <row r="55" spans="1:6" ht="16.5" thickBot="1">
      <c r="A55" s="7" t="s">
        <v>17</v>
      </c>
      <c r="B55" s="8" t="s">
        <v>18</v>
      </c>
      <c r="C55" s="118">
        <v>1</v>
      </c>
      <c r="D55" s="83"/>
      <c r="E55" s="83"/>
      <c r="F55" s="92"/>
    </row>
    <row r="56" spans="1:6" ht="16.5" thickBot="1">
      <c r="A56" s="7" t="s">
        <v>19</v>
      </c>
      <c r="B56" s="8" t="s">
        <v>20</v>
      </c>
      <c r="C56" s="118">
        <v>1</v>
      </c>
      <c r="D56" s="83"/>
      <c r="E56" s="83"/>
      <c r="F56" s="92"/>
    </row>
    <row r="57" spans="1:6" ht="16.5" thickBot="1">
      <c r="A57" s="7" t="s">
        <v>21</v>
      </c>
      <c r="B57" s="8" t="s">
        <v>22</v>
      </c>
      <c r="C57" s="118">
        <v>0</v>
      </c>
      <c r="D57" s="83"/>
      <c r="E57" s="83"/>
      <c r="F57" s="92"/>
    </row>
    <row r="58" spans="1:6" ht="16.5" thickBot="1">
      <c r="A58" s="7" t="s">
        <v>23</v>
      </c>
      <c r="B58" s="8" t="s">
        <v>24</v>
      </c>
      <c r="C58" s="118">
        <v>1</v>
      </c>
      <c r="D58" s="83"/>
      <c r="E58" s="83"/>
      <c r="F58" s="92"/>
    </row>
    <row r="59" spans="1:6" ht="16.5" thickBot="1">
      <c r="A59" s="7" t="s">
        <v>25</v>
      </c>
      <c r="B59" s="8" t="s">
        <v>26</v>
      </c>
      <c r="C59" s="118">
        <v>1</v>
      </c>
      <c r="D59" s="83"/>
      <c r="E59" s="83"/>
      <c r="F59" s="92"/>
    </row>
    <row r="60" spans="1:6" ht="16.5" thickBot="1">
      <c r="A60" s="7" t="s">
        <v>27</v>
      </c>
      <c r="B60" s="8" t="s">
        <v>28</v>
      </c>
      <c r="C60" s="118">
        <v>0</v>
      </c>
      <c r="D60" s="83"/>
      <c r="E60" s="83"/>
      <c r="F60" s="92"/>
    </row>
    <row r="61" spans="1:6" ht="16.5" thickBot="1">
      <c r="A61" s="7" t="s">
        <v>29</v>
      </c>
      <c r="B61" s="8" t="s">
        <v>30</v>
      </c>
      <c r="C61" s="118">
        <v>0</v>
      </c>
      <c r="D61" s="83"/>
      <c r="E61" s="83"/>
      <c r="F61" s="92"/>
    </row>
    <row r="62" spans="1:6" ht="16.5" thickBot="1">
      <c r="A62" s="7" t="s">
        <v>31</v>
      </c>
      <c r="B62" s="8" t="s">
        <v>32</v>
      </c>
      <c r="C62" s="118">
        <v>1</v>
      </c>
      <c r="D62" s="83"/>
      <c r="E62" s="83"/>
      <c r="F62" s="92"/>
    </row>
    <row r="63" spans="1:6" ht="60.75" thickBot="1">
      <c r="A63" s="9" t="s">
        <v>34</v>
      </c>
      <c r="B63" s="10" t="s">
        <v>138</v>
      </c>
      <c r="C63" s="121">
        <v>0</v>
      </c>
      <c r="D63" s="86">
        <f>C63-SUM(C65:C75)</f>
        <v>0</v>
      </c>
      <c r="E63" s="83"/>
      <c r="F63" s="92"/>
    </row>
    <row r="64" spans="1:6" ht="15.75" thickBot="1">
      <c r="A64" s="11"/>
      <c r="B64" s="384" t="s">
        <v>10</v>
      </c>
      <c r="C64" s="385"/>
      <c r="D64" s="83"/>
      <c r="E64" s="83"/>
      <c r="F64" s="92"/>
    </row>
    <row r="65" spans="1:6" ht="16.5" thickBot="1">
      <c r="A65" s="7" t="s">
        <v>35</v>
      </c>
      <c r="B65" s="8" t="s">
        <v>12</v>
      </c>
      <c r="C65" s="118"/>
      <c r="D65" s="83"/>
      <c r="E65" s="83"/>
      <c r="F65" s="92"/>
    </row>
    <row r="66" spans="1:6" ht="16.5" thickBot="1">
      <c r="A66" s="7" t="s">
        <v>36</v>
      </c>
      <c r="B66" s="8" t="s">
        <v>14</v>
      </c>
      <c r="C66" s="118"/>
      <c r="D66" s="83"/>
      <c r="E66" s="83"/>
      <c r="F66" s="92"/>
    </row>
    <row r="67" spans="1:6" ht="16.5" thickBot="1">
      <c r="A67" s="7" t="s">
        <v>37</v>
      </c>
      <c r="B67" s="8" t="s">
        <v>16</v>
      </c>
      <c r="C67" s="118"/>
      <c r="D67" s="83"/>
      <c r="E67" s="83"/>
      <c r="F67" s="92"/>
    </row>
    <row r="68" spans="1:6" ht="16.5" thickBot="1">
      <c r="A68" s="7" t="s">
        <v>38</v>
      </c>
      <c r="B68" s="8" t="s">
        <v>18</v>
      </c>
      <c r="C68" s="118"/>
      <c r="D68" s="83"/>
      <c r="E68" s="83"/>
      <c r="F68" s="92"/>
    </row>
    <row r="69" spans="1:6" ht="16.5" thickBot="1">
      <c r="A69" s="7" t="s">
        <v>39</v>
      </c>
      <c r="B69" s="8" t="s">
        <v>20</v>
      </c>
      <c r="C69" s="118"/>
      <c r="D69" s="83"/>
      <c r="E69" s="83"/>
      <c r="F69" s="92"/>
    </row>
    <row r="70" spans="1:6" ht="16.5" thickBot="1">
      <c r="A70" s="7" t="s">
        <v>40</v>
      </c>
      <c r="B70" s="8" t="s">
        <v>22</v>
      </c>
      <c r="C70" s="118"/>
      <c r="D70" s="83"/>
      <c r="E70" s="83"/>
      <c r="F70" s="92"/>
    </row>
    <row r="71" spans="1:6" ht="16.5" thickBot="1">
      <c r="A71" s="7" t="s">
        <v>41</v>
      </c>
      <c r="B71" s="8" t="s">
        <v>24</v>
      </c>
      <c r="C71" s="118"/>
      <c r="D71" s="83"/>
      <c r="E71" s="83"/>
      <c r="F71" s="92"/>
    </row>
    <row r="72" spans="1:6" ht="16.5" thickBot="1">
      <c r="A72" s="7" t="s">
        <v>42</v>
      </c>
      <c r="B72" s="8" t="s">
        <v>26</v>
      </c>
      <c r="C72" s="118"/>
      <c r="D72" s="83"/>
      <c r="E72" s="83"/>
      <c r="F72" s="92"/>
    </row>
    <row r="73" spans="1:6" ht="16.5" thickBot="1">
      <c r="A73" s="7" t="s">
        <v>43</v>
      </c>
      <c r="B73" s="8" t="s">
        <v>28</v>
      </c>
      <c r="C73" s="118"/>
      <c r="D73" s="83"/>
      <c r="E73" s="83"/>
      <c r="F73" s="92"/>
    </row>
    <row r="74" spans="1:6" ht="16.5" thickBot="1">
      <c r="A74" s="7" t="s">
        <v>44</v>
      </c>
      <c r="B74" s="8" t="s">
        <v>30</v>
      </c>
      <c r="C74" s="118"/>
      <c r="D74" s="83"/>
      <c r="E74" s="83"/>
      <c r="F74" s="92"/>
    </row>
    <row r="75" spans="1:6" ht="16.5" thickBot="1">
      <c r="A75" s="7" t="s">
        <v>45</v>
      </c>
      <c r="B75" s="8" t="s">
        <v>32</v>
      </c>
      <c r="C75" s="118"/>
      <c r="D75" s="83"/>
      <c r="E75" s="83"/>
      <c r="F75" s="92"/>
    </row>
    <row r="76" spans="1:6" ht="46.5" customHeight="1" thickBot="1">
      <c r="A76" s="56">
        <v>4</v>
      </c>
      <c r="B76" s="381" t="s">
        <v>46</v>
      </c>
      <c r="C76" s="382"/>
      <c r="D76" s="83"/>
      <c r="E76" s="83"/>
      <c r="F76" s="92"/>
    </row>
    <row r="77" spans="1:6" ht="45.75" thickBot="1">
      <c r="A77" s="7" t="s">
        <v>47</v>
      </c>
      <c r="B77" s="8" t="s">
        <v>48</v>
      </c>
      <c r="C77" s="118">
        <v>2</v>
      </c>
      <c r="D77" s="82">
        <f>C77-(C78+C79)</f>
        <v>0</v>
      </c>
      <c r="E77" s="83"/>
      <c r="F77" s="92"/>
    </row>
    <row r="78" spans="1:6" ht="60.75" thickBot="1">
      <c r="A78" s="7" t="s">
        <v>49</v>
      </c>
      <c r="B78" s="8" t="s">
        <v>139</v>
      </c>
      <c r="C78" s="118">
        <v>2</v>
      </c>
      <c r="D78" s="83"/>
      <c r="E78" s="83"/>
      <c r="F78" s="92"/>
    </row>
    <row r="79" spans="1:6" ht="75.75" customHeight="1" thickBot="1">
      <c r="A79" s="7" t="s">
        <v>50</v>
      </c>
      <c r="B79" s="8" t="s">
        <v>140</v>
      </c>
      <c r="C79" s="118">
        <v>0</v>
      </c>
      <c r="D79" s="83"/>
      <c r="E79" s="83"/>
      <c r="F79" s="92"/>
    </row>
    <row r="80" spans="1:6" ht="44.25" customHeight="1" thickBot="1">
      <c r="A80" s="56" t="s">
        <v>141</v>
      </c>
      <c r="B80" s="381" t="s">
        <v>142</v>
      </c>
      <c r="C80" s="382"/>
      <c r="D80" s="83"/>
      <c r="E80" s="83"/>
      <c r="F80" s="92"/>
    </row>
    <row r="81" spans="1:6" ht="60.75" thickBot="1">
      <c r="A81" s="7" t="s">
        <v>143</v>
      </c>
      <c r="B81" s="8" t="s">
        <v>175</v>
      </c>
      <c r="C81" s="118">
        <v>3</v>
      </c>
      <c r="D81" s="124"/>
      <c r="E81" s="124"/>
      <c r="F81" s="125"/>
    </row>
  </sheetData>
  <sheetProtection sheet="1" selectLockedCells="1"/>
  <mergeCells count="11">
    <mergeCell ref="B38:C38"/>
    <mergeCell ref="B51:C51"/>
    <mergeCell ref="B64:C64"/>
    <mergeCell ref="B76:C76"/>
    <mergeCell ref="B80:C80"/>
    <mergeCell ref="B36:C36"/>
    <mergeCell ref="A2:C2"/>
    <mergeCell ref="A6:C6"/>
    <mergeCell ref="A27:C27"/>
    <mergeCell ref="B28:C28"/>
    <mergeCell ref="B32:C32"/>
  </mergeCells>
  <conditionalFormatting sqref="D29">
    <cfRule type="cellIs" dxfId="347" priority="31" operator="lessThan">
      <formula>0</formula>
    </cfRule>
    <cfRule type="cellIs" dxfId="346" priority="32" operator="greaterThan">
      <formula>0</formula>
    </cfRule>
  </conditionalFormatting>
  <conditionalFormatting sqref="D33">
    <cfRule type="cellIs" dxfId="345" priority="29" operator="lessThan">
      <formula>0</formula>
    </cfRule>
    <cfRule type="cellIs" dxfId="344" priority="30" operator="greaterThan">
      <formula>0</formula>
    </cfRule>
  </conditionalFormatting>
  <conditionalFormatting sqref="D77">
    <cfRule type="cellIs" dxfId="343" priority="27" operator="lessThan">
      <formula>0</formula>
    </cfRule>
    <cfRule type="cellIs" dxfId="342" priority="28" operator="greaterThan">
      <formula>0</formula>
    </cfRule>
  </conditionalFormatting>
  <conditionalFormatting sqref="D39:D49">
    <cfRule type="cellIs" dxfId="341" priority="25" operator="lessThan">
      <formula>0</formula>
    </cfRule>
    <cfRule type="cellIs" dxfId="340" priority="26" operator="greaterThan">
      <formula>0</formula>
    </cfRule>
  </conditionalFormatting>
  <conditionalFormatting sqref="D37">
    <cfRule type="cellIs" dxfId="339" priority="24" operator="greaterThan">
      <formula>0</formula>
    </cfRule>
  </conditionalFormatting>
  <conditionalFormatting sqref="E37">
    <cfRule type="cellIs" dxfId="338" priority="22" operator="lessThan">
      <formula>0</formula>
    </cfRule>
    <cfRule type="cellIs" dxfId="337" priority="23" operator="greaterThan">
      <formula>0</formula>
    </cfRule>
  </conditionalFormatting>
  <conditionalFormatting sqref="D50">
    <cfRule type="cellIs" dxfId="336" priority="21" operator="greaterThan">
      <formula>0</formula>
    </cfRule>
  </conditionalFormatting>
  <conditionalFormatting sqref="D63">
    <cfRule type="cellIs" dxfId="335" priority="20" operator="greaterThan">
      <formula>0</formula>
    </cfRule>
  </conditionalFormatting>
  <conditionalFormatting sqref="D7">
    <cfRule type="cellIs" dxfId="334" priority="18" operator="lessThan">
      <formula>0</formula>
    </cfRule>
    <cfRule type="cellIs" dxfId="333" priority="19" operator="greaterThan">
      <formula>0</formula>
    </cfRule>
  </conditionalFormatting>
  <conditionalFormatting sqref="D9">
    <cfRule type="cellIs" dxfId="332" priority="16" operator="lessThan">
      <formula>0</formula>
    </cfRule>
    <cfRule type="cellIs" dxfId="331" priority="17" operator="greaterThan">
      <formula>0</formula>
    </cfRule>
  </conditionalFormatting>
  <conditionalFormatting sqref="E8">
    <cfRule type="cellIs" dxfId="330" priority="15" operator="lessThan">
      <formula>0</formula>
    </cfRule>
  </conditionalFormatting>
  <conditionalFormatting sqref="E17">
    <cfRule type="cellIs" dxfId="329" priority="14" operator="lessThan">
      <formula>0</formula>
    </cfRule>
  </conditionalFormatting>
  <conditionalFormatting sqref="E10:E12">
    <cfRule type="cellIs" dxfId="328" priority="13" operator="lessThan">
      <formula>0</formula>
    </cfRule>
  </conditionalFormatting>
  <conditionalFormatting sqref="E13">
    <cfRule type="cellIs" dxfId="327" priority="12" operator="lessThan">
      <formula>0</formula>
    </cfRule>
  </conditionalFormatting>
  <conditionalFormatting sqref="E14">
    <cfRule type="cellIs" dxfId="326" priority="11" operator="lessThan">
      <formula>0</formula>
    </cfRule>
  </conditionalFormatting>
  <conditionalFormatting sqref="E15">
    <cfRule type="cellIs" dxfId="325" priority="10" operator="lessThan">
      <formula>0</formula>
    </cfRule>
  </conditionalFormatting>
  <conditionalFormatting sqref="E9">
    <cfRule type="cellIs" dxfId="324" priority="9" operator="lessThan">
      <formula>0</formula>
    </cfRule>
  </conditionalFormatting>
  <conditionalFormatting sqref="D16">
    <cfRule type="cellIs" dxfId="323" priority="7" operator="lessThan">
      <formula>0</formula>
    </cfRule>
    <cfRule type="cellIs" dxfId="322" priority="8" operator="greaterThan">
      <formula>0</formula>
    </cfRule>
  </conditionalFormatting>
  <conditionalFormatting sqref="D18">
    <cfRule type="cellIs" dxfId="321" priority="5" operator="lessThan">
      <formula>0</formula>
    </cfRule>
    <cfRule type="cellIs" dxfId="320" priority="6" operator="greaterThan">
      <formula>0</formula>
    </cfRule>
  </conditionalFormatting>
  <conditionalFormatting sqref="E19:E22">
    <cfRule type="cellIs" dxfId="319" priority="4" operator="lessThan">
      <formula>0</formula>
    </cfRule>
  </conditionalFormatting>
  <conditionalFormatting sqref="E18">
    <cfRule type="cellIs" dxfId="318" priority="3" operator="lessThan">
      <formula>0</formula>
    </cfRule>
  </conditionalFormatting>
  <conditionalFormatting sqref="E23">
    <cfRule type="cellIs" dxfId="317" priority="2" operator="lessThan">
      <formula>0</formula>
    </cfRule>
  </conditionalFormatting>
  <conditionalFormatting sqref="E24:E26">
    <cfRule type="cellIs" dxfId="316" priority="1" operator="lessThan">
      <formula>0</formula>
    </cfRule>
  </conditionalFormatting>
  <dataValidations count="1">
    <dataValidation type="list" allowBlank="1" showInputMessage="1" showErrorMessage="1" sqref="C7:C26 IY7:IY26 SU7:SU26 ACQ7:ACQ26 AMM7:AMM26 AWI7:AWI26 BGE7:BGE26 BQA7:BQA26 BZW7:BZW26 CJS7:CJS26 CTO7:CTO26 DDK7:DDK26 DNG7:DNG26 DXC7:DXC26 EGY7:EGY26 EQU7:EQU26 FAQ7:FAQ26 FKM7:FKM26 FUI7:FUI26 GEE7:GEE26 GOA7:GOA26 GXW7:GXW26 HHS7:HHS26 HRO7:HRO26 IBK7:IBK26 ILG7:ILG26 IVC7:IVC26 JEY7:JEY26 JOU7:JOU26 JYQ7:JYQ26 KIM7:KIM26 KSI7:KSI26 LCE7:LCE26 LMA7:LMA26 LVW7:LVW26 MFS7:MFS26 MPO7:MPO26 MZK7:MZK26 NJG7:NJG26 NTC7:NTC26 OCY7:OCY26 OMU7:OMU26 OWQ7:OWQ26 PGM7:PGM26 PQI7:PQI26 QAE7:QAE26 QKA7:QKA26 QTW7:QTW26 RDS7:RDS26 RNO7:RNO26 RXK7:RXK26 SHG7:SHG26 SRC7:SRC26 TAY7:TAY26 TKU7:TKU26 TUQ7:TUQ26 UEM7:UEM26 UOI7:UOI26 UYE7:UYE26 VIA7:VIA26 VRW7:VRW26 WBS7:WBS26 WLO7:WLO26 WVK7:WVK26 C65543:C65562 IY65543:IY65562 SU65543:SU65562 ACQ65543:ACQ65562 AMM65543:AMM65562 AWI65543:AWI65562 BGE65543:BGE65562 BQA65543:BQA65562 BZW65543:BZW65562 CJS65543:CJS65562 CTO65543:CTO65562 DDK65543:DDK65562 DNG65543:DNG65562 DXC65543:DXC65562 EGY65543:EGY65562 EQU65543:EQU65562 FAQ65543:FAQ65562 FKM65543:FKM65562 FUI65543:FUI65562 GEE65543:GEE65562 GOA65543:GOA65562 GXW65543:GXW65562 HHS65543:HHS65562 HRO65543:HRO65562 IBK65543:IBK65562 ILG65543:ILG65562 IVC65543:IVC65562 JEY65543:JEY65562 JOU65543:JOU65562 JYQ65543:JYQ65562 KIM65543:KIM65562 KSI65543:KSI65562 LCE65543:LCE65562 LMA65543:LMA65562 LVW65543:LVW65562 MFS65543:MFS65562 MPO65543:MPO65562 MZK65543:MZK65562 NJG65543:NJG65562 NTC65543:NTC65562 OCY65543:OCY65562 OMU65543:OMU65562 OWQ65543:OWQ65562 PGM65543:PGM65562 PQI65543:PQI65562 QAE65543:QAE65562 QKA65543:QKA65562 QTW65543:QTW65562 RDS65543:RDS65562 RNO65543:RNO65562 RXK65543:RXK65562 SHG65543:SHG65562 SRC65543:SRC65562 TAY65543:TAY65562 TKU65543:TKU65562 TUQ65543:TUQ65562 UEM65543:UEM65562 UOI65543:UOI65562 UYE65543:UYE65562 VIA65543:VIA65562 VRW65543:VRW65562 WBS65543:WBS65562 WLO65543:WLO65562 WVK65543:WVK65562 C131079:C131098 IY131079:IY131098 SU131079:SU131098 ACQ131079:ACQ131098 AMM131079:AMM131098 AWI131079:AWI131098 BGE131079:BGE131098 BQA131079:BQA131098 BZW131079:BZW131098 CJS131079:CJS131098 CTO131079:CTO131098 DDK131079:DDK131098 DNG131079:DNG131098 DXC131079:DXC131098 EGY131079:EGY131098 EQU131079:EQU131098 FAQ131079:FAQ131098 FKM131079:FKM131098 FUI131079:FUI131098 GEE131079:GEE131098 GOA131079:GOA131098 GXW131079:GXW131098 HHS131079:HHS131098 HRO131079:HRO131098 IBK131079:IBK131098 ILG131079:ILG131098 IVC131079:IVC131098 JEY131079:JEY131098 JOU131079:JOU131098 JYQ131079:JYQ131098 KIM131079:KIM131098 KSI131079:KSI131098 LCE131079:LCE131098 LMA131079:LMA131098 LVW131079:LVW131098 MFS131079:MFS131098 MPO131079:MPO131098 MZK131079:MZK131098 NJG131079:NJG131098 NTC131079:NTC131098 OCY131079:OCY131098 OMU131079:OMU131098 OWQ131079:OWQ131098 PGM131079:PGM131098 PQI131079:PQI131098 QAE131079:QAE131098 QKA131079:QKA131098 QTW131079:QTW131098 RDS131079:RDS131098 RNO131079:RNO131098 RXK131079:RXK131098 SHG131079:SHG131098 SRC131079:SRC131098 TAY131079:TAY131098 TKU131079:TKU131098 TUQ131079:TUQ131098 UEM131079:UEM131098 UOI131079:UOI131098 UYE131079:UYE131098 VIA131079:VIA131098 VRW131079:VRW131098 WBS131079:WBS131098 WLO131079:WLO131098 WVK131079:WVK131098 C196615:C196634 IY196615:IY196634 SU196615:SU196634 ACQ196615:ACQ196634 AMM196615:AMM196634 AWI196615:AWI196634 BGE196615:BGE196634 BQA196615:BQA196634 BZW196615:BZW196634 CJS196615:CJS196634 CTO196615:CTO196634 DDK196615:DDK196634 DNG196615:DNG196634 DXC196615:DXC196634 EGY196615:EGY196634 EQU196615:EQU196634 FAQ196615:FAQ196634 FKM196615:FKM196634 FUI196615:FUI196634 GEE196615:GEE196634 GOA196615:GOA196634 GXW196615:GXW196634 HHS196615:HHS196634 HRO196615:HRO196634 IBK196615:IBK196634 ILG196615:ILG196634 IVC196615:IVC196634 JEY196615:JEY196634 JOU196615:JOU196634 JYQ196615:JYQ196634 KIM196615:KIM196634 KSI196615:KSI196634 LCE196615:LCE196634 LMA196615:LMA196634 LVW196615:LVW196634 MFS196615:MFS196634 MPO196615:MPO196634 MZK196615:MZK196634 NJG196615:NJG196634 NTC196615:NTC196634 OCY196615:OCY196634 OMU196615:OMU196634 OWQ196615:OWQ196634 PGM196615:PGM196634 PQI196615:PQI196634 QAE196615:QAE196634 QKA196615:QKA196634 QTW196615:QTW196634 RDS196615:RDS196634 RNO196615:RNO196634 RXK196615:RXK196634 SHG196615:SHG196634 SRC196615:SRC196634 TAY196615:TAY196634 TKU196615:TKU196634 TUQ196615:TUQ196634 UEM196615:UEM196634 UOI196615:UOI196634 UYE196615:UYE196634 VIA196615:VIA196634 VRW196615:VRW196634 WBS196615:WBS196634 WLO196615:WLO196634 WVK196615:WVK196634 C262151:C262170 IY262151:IY262170 SU262151:SU262170 ACQ262151:ACQ262170 AMM262151:AMM262170 AWI262151:AWI262170 BGE262151:BGE262170 BQA262151:BQA262170 BZW262151:BZW262170 CJS262151:CJS262170 CTO262151:CTO262170 DDK262151:DDK262170 DNG262151:DNG262170 DXC262151:DXC262170 EGY262151:EGY262170 EQU262151:EQU262170 FAQ262151:FAQ262170 FKM262151:FKM262170 FUI262151:FUI262170 GEE262151:GEE262170 GOA262151:GOA262170 GXW262151:GXW262170 HHS262151:HHS262170 HRO262151:HRO262170 IBK262151:IBK262170 ILG262151:ILG262170 IVC262151:IVC262170 JEY262151:JEY262170 JOU262151:JOU262170 JYQ262151:JYQ262170 KIM262151:KIM262170 KSI262151:KSI262170 LCE262151:LCE262170 LMA262151:LMA262170 LVW262151:LVW262170 MFS262151:MFS262170 MPO262151:MPO262170 MZK262151:MZK262170 NJG262151:NJG262170 NTC262151:NTC262170 OCY262151:OCY262170 OMU262151:OMU262170 OWQ262151:OWQ262170 PGM262151:PGM262170 PQI262151:PQI262170 QAE262151:QAE262170 QKA262151:QKA262170 QTW262151:QTW262170 RDS262151:RDS262170 RNO262151:RNO262170 RXK262151:RXK262170 SHG262151:SHG262170 SRC262151:SRC262170 TAY262151:TAY262170 TKU262151:TKU262170 TUQ262151:TUQ262170 UEM262151:UEM262170 UOI262151:UOI262170 UYE262151:UYE262170 VIA262151:VIA262170 VRW262151:VRW262170 WBS262151:WBS262170 WLO262151:WLO262170 WVK262151:WVK262170 C327687:C327706 IY327687:IY327706 SU327687:SU327706 ACQ327687:ACQ327706 AMM327687:AMM327706 AWI327687:AWI327706 BGE327687:BGE327706 BQA327687:BQA327706 BZW327687:BZW327706 CJS327687:CJS327706 CTO327687:CTO327706 DDK327687:DDK327706 DNG327687:DNG327706 DXC327687:DXC327706 EGY327687:EGY327706 EQU327687:EQU327706 FAQ327687:FAQ327706 FKM327687:FKM327706 FUI327687:FUI327706 GEE327687:GEE327706 GOA327687:GOA327706 GXW327687:GXW327706 HHS327687:HHS327706 HRO327687:HRO327706 IBK327687:IBK327706 ILG327687:ILG327706 IVC327687:IVC327706 JEY327687:JEY327706 JOU327687:JOU327706 JYQ327687:JYQ327706 KIM327687:KIM327706 KSI327687:KSI327706 LCE327687:LCE327706 LMA327687:LMA327706 LVW327687:LVW327706 MFS327687:MFS327706 MPO327687:MPO327706 MZK327687:MZK327706 NJG327687:NJG327706 NTC327687:NTC327706 OCY327687:OCY327706 OMU327687:OMU327706 OWQ327687:OWQ327706 PGM327687:PGM327706 PQI327687:PQI327706 QAE327687:QAE327706 QKA327687:QKA327706 QTW327687:QTW327706 RDS327687:RDS327706 RNO327687:RNO327706 RXK327687:RXK327706 SHG327687:SHG327706 SRC327687:SRC327706 TAY327687:TAY327706 TKU327687:TKU327706 TUQ327687:TUQ327706 UEM327687:UEM327706 UOI327687:UOI327706 UYE327687:UYE327706 VIA327687:VIA327706 VRW327687:VRW327706 WBS327687:WBS327706 WLO327687:WLO327706 WVK327687:WVK327706 C393223:C393242 IY393223:IY393242 SU393223:SU393242 ACQ393223:ACQ393242 AMM393223:AMM393242 AWI393223:AWI393242 BGE393223:BGE393242 BQA393223:BQA393242 BZW393223:BZW393242 CJS393223:CJS393242 CTO393223:CTO393242 DDK393223:DDK393242 DNG393223:DNG393242 DXC393223:DXC393242 EGY393223:EGY393242 EQU393223:EQU393242 FAQ393223:FAQ393242 FKM393223:FKM393242 FUI393223:FUI393242 GEE393223:GEE393242 GOA393223:GOA393242 GXW393223:GXW393242 HHS393223:HHS393242 HRO393223:HRO393242 IBK393223:IBK393242 ILG393223:ILG393242 IVC393223:IVC393242 JEY393223:JEY393242 JOU393223:JOU393242 JYQ393223:JYQ393242 KIM393223:KIM393242 KSI393223:KSI393242 LCE393223:LCE393242 LMA393223:LMA393242 LVW393223:LVW393242 MFS393223:MFS393242 MPO393223:MPO393242 MZK393223:MZK393242 NJG393223:NJG393242 NTC393223:NTC393242 OCY393223:OCY393242 OMU393223:OMU393242 OWQ393223:OWQ393242 PGM393223:PGM393242 PQI393223:PQI393242 QAE393223:QAE393242 QKA393223:QKA393242 QTW393223:QTW393242 RDS393223:RDS393242 RNO393223:RNO393242 RXK393223:RXK393242 SHG393223:SHG393242 SRC393223:SRC393242 TAY393223:TAY393242 TKU393223:TKU393242 TUQ393223:TUQ393242 UEM393223:UEM393242 UOI393223:UOI393242 UYE393223:UYE393242 VIA393223:VIA393242 VRW393223:VRW393242 WBS393223:WBS393242 WLO393223:WLO393242 WVK393223:WVK393242 C458759:C458778 IY458759:IY458778 SU458759:SU458778 ACQ458759:ACQ458778 AMM458759:AMM458778 AWI458759:AWI458778 BGE458759:BGE458778 BQA458759:BQA458778 BZW458759:BZW458778 CJS458759:CJS458778 CTO458759:CTO458778 DDK458759:DDK458778 DNG458759:DNG458778 DXC458759:DXC458778 EGY458759:EGY458778 EQU458759:EQU458778 FAQ458759:FAQ458778 FKM458759:FKM458778 FUI458759:FUI458778 GEE458759:GEE458778 GOA458759:GOA458778 GXW458759:GXW458778 HHS458759:HHS458778 HRO458759:HRO458778 IBK458759:IBK458778 ILG458759:ILG458778 IVC458759:IVC458778 JEY458759:JEY458778 JOU458759:JOU458778 JYQ458759:JYQ458778 KIM458759:KIM458778 KSI458759:KSI458778 LCE458759:LCE458778 LMA458759:LMA458778 LVW458759:LVW458778 MFS458759:MFS458778 MPO458759:MPO458778 MZK458759:MZK458778 NJG458759:NJG458778 NTC458759:NTC458778 OCY458759:OCY458778 OMU458759:OMU458778 OWQ458759:OWQ458778 PGM458759:PGM458778 PQI458759:PQI458778 QAE458759:QAE458778 QKA458759:QKA458778 QTW458759:QTW458778 RDS458759:RDS458778 RNO458759:RNO458778 RXK458759:RXK458778 SHG458759:SHG458778 SRC458759:SRC458778 TAY458759:TAY458778 TKU458759:TKU458778 TUQ458759:TUQ458778 UEM458759:UEM458778 UOI458759:UOI458778 UYE458759:UYE458778 VIA458759:VIA458778 VRW458759:VRW458778 WBS458759:WBS458778 WLO458759:WLO458778 WVK458759:WVK458778 C524295:C524314 IY524295:IY524314 SU524295:SU524314 ACQ524295:ACQ524314 AMM524295:AMM524314 AWI524295:AWI524314 BGE524295:BGE524314 BQA524295:BQA524314 BZW524295:BZW524314 CJS524295:CJS524314 CTO524295:CTO524314 DDK524295:DDK524314 DNG524295:DNG524314 DXC524295:DXC524314 EGY524295:EGY524314 EQU524295:EQU524314 FAQ524295:FAQ524314 FKM524295:FKM524314 FUI524295:FUI524314 GEE524295:GEE524314 GOA524295:GOA524314 GXW524295:GXW524314 HHS524295:HHS524314 HRO524295:HRO524314 IBK524295:IBK524314 ILG524295:ILG524314 IVC524295:IVC524314 JEY524295:JEY524314 JOU524295:JOU524314 JYQ524295:JYQ524314 KIM524295:KIM524314 KSI524295:KSI524314 LCE524295:LCE524314 LMA524295:LMA524314 LVW524295:LVW524314 MFS524295:MFS524314 MPO524295:MPO524314 MZK524295:MZK524314 NJG524295:NJG524314 NTC524295:NTC524314 OCY524295:OCY524314 OMU524295:OMU524314 OWQ524295:OWQ524314 PGM524295:PGM524314 PQI524295:PQI524314 QAE524295:QAE524314 QKA524295:QKA524314 QTW524295:QTW524314 RDS524295:RDS524314 RNO524295:RNO524314 RXK524295:RXK524314 SHG524295:SHG524314 SRC524295:SRC524314 TAY524295:TAY524314 TKU524295:TKU524314 TUQ524295:TUQ524314 UEM524295:UEM524314 UOI524295:UOI524314 UYE524295:UYE524314 VIA524295:VIA524314 VRW524295:VRW524314 WBS524295:WBS524314 WLO524295:WLO524314 WVK524295:WVK524314 C589831:C589850 IY589831:IY589850 SU589831:SU589850 ACQ589831:ACQ589850 AMM589831:AMM589850 AWI589831:AWI589850 BGE589831:BGE589850 BQA589831:BQA589850 BZW589831:BZW589850 CJS589831:CJS589850 CTO589831:CTO589850 DDK589831:DDK589850 DNG589831:DNG589850 DXC589831:DXC589850 EGY589831:EGY589850 EQU589831:EQU589850 FAQ589831:FAQ589850 FKM589831:FKM589850 FUI589831:FUI589850 GEE589831:GEE589850 GOA589831:GOA589850 GXW589831:GXW589850 HHS589831:HHS589850 HRO589831:HRO589850 IBK589831:IBK589850 ILG589831:ILG589850 IVC589831:IVC589850 JEY589831:JEY589850 JOU589831:JOU589850 JYQ589831:JYQ589850 KIM589831:KIM589850 KSI589831:KSI589850 LCE589831:LCE589850 LMA589831:LMA589850 LVW589831:LVW589850 MFS589831:MFS589850 MPO589831:MPO589850 MZK589831:MZK589850 NJG589831:NJG589850 NTC589831:NTC589850 OCY589831:OCY589850 OMU589831:OMU589850 OWQ589831:OWQ589850 PGM589831:PGM589850 PQI589831:PQI589850 QAE589831:QAE589850 QKA589831:QKA589850 QTW589831:QTW589850 RDS589831:RDS589850 RNO589831:RNO589850 RXK589831:RXK589850 SHG589831:SHG589850 SRC589831:SRC589850 TAY589831:TAY589850 TKU589831:TKU589850 TUQ589831:TUQ589850 UEM589831:UEM589850 UOI589831:UOI589850 UYE589831:UYE589850 VIA589831:VIA589850 VRW589831:VRW589850 WBS589831:WBS589850 WLO589831:WLO589850 WVK589831:WVK589850 C655367:C655386 IY655367:IY655386 SU655367:SU655386 ACQ655367:ACQ655386 AMM655367:AMM655386 AWI655367:AWI655386 BGE655367:BGE655386 BQA655367:BQA655386 BZW655367:BZW655386 CJS655367:CJS655386 CTO655367:CTO655386 DDK655367:DDK655386 DNG655367:DNG655386 DXC655367:DXC655386 EGY655367:EGY655386 EQU655367:EQU655386 FAQ655367:FAQ655386 FKM655367:FKM655386 FUI655367:FUI655386 GEE655367:GEE655386 GOA655367:GOA655386 GXW655367:GXW655386 HHS655367:HHS655386 HRO655367:HRO655386 IBK655367:IBK655386 ILG655367:ILG655386 IVC655367:IVC655386 JEY655367:JEY655386 JOU655367:JOU655386 JYQ655367:JYQ655386 KIM655367:KIM655386 KSI655367:KSI655386 LCE655367:LCE655386 LMA655367:LMA655386 LVW655367:LVW655386 MFS655367:MFS655386 MPO655367:MPO655386 MZK655367:MZK655386 NJG655367:NJG655386 NTC655367:NTC655386 OCY655367:OCY655386 OMU655367:OMU655386 OWQ655367:OWQ655386 PGM655367:PGM655386 PQI655367:PQI655386 QAE655367:QAE655386 QKA655367:QKA655386 QTW655367:QTW655386 RDS655367:RDS655386 RNO655367:RNO655386 RXK655367:RXK655386 SHG655367:SHG655386 SRC655367:SRC655386 TAY655367:TAY655386 TKU655367:TKU655386 TUQ655367:TUQ655386 UEM655367:UEM655386 UOI655367:UOI655386 UYE655367:UYE655386 VIA655367:VIA655386 VRW655367:VRW655386 WBS655367:WBS655386 WLO655367:WLO655386 WVK655367:WVK655386 C720903:C720922 IY720903:IY720922 SU720903:SU720922 ACQ720903:ACQ720922 AMM720903:AMM720922 AWI720903:AWI720922 BGE720903:BGE720922 BQA720903:BQA720922 BZW720903:BZW720922 CJS720903:CJS720922 CTO720903:CTO720922 DDK720903:DDK720922 DNG720903:DNG720922 DXC720903:DXC720922 EGY720903:EGY720922 EQU720903:EQU720922 FAQ720903:FAQ720922 FKM720903:FKM720922 FUI720903:FUI720922 GEE720903:GEE720922 GOA720903:GOA720922 GXW720903:GXW720922 HHS720903:HHS720922 HRO720903:HRO720922 IBK720903:IBK720922 ILG720903:ILG720922 IVC720903:IVC720922 JEY720903:JEY720922 JOU720903:JOU720922 JYQ720903:JYQ720922 KIM720903:KIM720922 KSI720903:KSI720922 LCE720903:LCE720922 LMA720903:LMA720922 LVW720903:LVW720922 MFS720903:MFS720922 MPO720903:MPO720922 MZK720903:MZK720922 NJG720903:NJG720922 NTC720903:NTC720922 OCY720903:OCY720922 OMU720903:OMU720922 OWQ720903:OWQ720922 PGM720903:PGM720922 PQI720903:PQI720922 QAE720903:QAE720922 QKA720903:QKA720922 QTW720903:QTW720922 RDS720903:RDS720922 RNO720903:RNO720922 RXK720903:RXK720922 SHG720903:SHG720922 SRC720903:SRC720922 TAY720903:TAY720922 TKU720903:TKU720922 TUQ720903:TUQ720922 UEM720903:UEM720922 UOI720903:UOI720922 UYE720903:UYE720922 VIA720903:VIA720922 VRW720903:VRW720922 WBS720903:WBS720922 WLO720903:WLO720922 WVK720903:WVK720922 C786439:C786458 IY786439:IY786458 SU786439:SU786458 ACQ786439:ACQ786458 AMM786439:AMM786458 AWI786439:AWI786458 BGE786439:BGE786458 BQA786439:BQA786458 BZW786439:BZW786458 CJS786439:CJS786458 CTO786439:CTO786458 DDK786439:DDK786458 DNG786439:DNG786458 DXC786439:DXC786458 EGY786439:EGY786458 EQU786439:EQU786458 FAQ786439:FAQ786458 FKM786439:FKM786458 FUI786439:FUI786458 GEE786439:GEE786458 GOA786439:GOA786458 GXW786439:GXW786458 HHS786439:HHS786458 HRO786439:HRO786458 IBK786439:IBK786458 ILG786439:ILG786458 IVC786439:IVC786458 JEY786439:JEY786458 JOU786439:JOU786458 JYQ786439:JYQ786458 KIM786439:KIM786458 KSI786439:KSI786458 LCE786439:LCE786458 LMA786439:LMA786458 LVW786439:LVW786458 MFS786439:MFS786458 MPO786439:MPO786458 MZK786439:MZK786458 NJG786439:NJG786458 NTC786439:NTC786458 OCY786439:OCY786458 OMU786439:OMU786458 OWQ786439:OWQ786458 PGM786439:PGM786458 PQI786439:PQI786458 QAE786439:QAE786458 QKA786439:QKA786458 QTW786439:QTW786458 RDS786439:RDS786458 RNO786439:RNO786458 RXK786439:RXK786458 SHG786439:SHG786458 SRC786439:SRC786458 TAY786439:TAY786458 TKU786439:TKU786458 TUQ786439:TUQ786458 UEM786439:UEM786458 UOI786439:UOI786458 UYE786439:UYE786458 VIA786439:VIA786458 VRW786439:VRW786458 WBS786439:WBS786458 WLO786439:WLO786458 WVK786439:WVK786458 C851975:C851994 IY851975:IY851994 SU851975:SU851994 ACQ851975:ACQ851994 AMM851975:AMM851994 AWI851975:AWI851994 BGE851975:BGE851994 BQA851975:BQA851994 BZW851975:BZW851994 CJS851975:CJS851994 CTO851975:CTO851994 DDK851975:DDK851994 DNG851975:DNG851994 DXC851975:DXC851994 EGY851975:EGY851994 EQU851975:EQU851994 FAQ851975:FAQ851994 FKM851975:FKM851994 FUI851975:FUI851994 GEE851975:GEE851994 GOA851975:GOA851994 GXW851975:GXW851994 HHS851975:HHS851994 HRO851975:HRO851994 IBK851975:IBK851994 ILG851975:ILG851994 IVC851975:IVC851994 JEY851975:JEY851994 JOU851975:JOU851994 JYQ851975:JYQ851994 KIM851975:KIM851994 KSI851975:KSI851994 LCE851975:LCE851994 LMA851975:LMA851994 LVW851975:LVW851994 MFS851975:MFS851994 MPO851975:MPO851994 MZK851975:MZK851994 NJG851975:NJG851994 NTC851975:NTC851994 OCY851975:OCY851994 OMU851975:OMU851994 OWQ851975:OWQ851994 PGM851975:PGM851994 PQI851975:PQI851994 QAE851975:QAE851994 QKA851975:QKA851994 QTW851975:QTW851994 RDS851975:RDS851994 RNO851975:RNO851994 RXK851975:RXK851994 SHG851975:SHG851994 SRC851975:SRC851994 TAY851975:TAY851994 TKU851975:TKU851994 TUQ851975:TUQ851994 UEM851975:UEM851994 UOI851975:UOI851994 UYE851975:UYE851994 VIA851975:VIA851994 VRW851975:VRW851994 WBS851975:WBS851994 WLO851975:WLO851994 WVK851975:WVK851994 C917511:C917530 IY917511:IY917530 SU917511:SU917530 ACQ917511:ACQ917530 AMM917511:AMM917530 AWI917511:AWI917530 BGE917511:BGE917530 BQA917511:BQA917530 BZW917511:BZW917530 CJS917511:CJS917530 CTO917511:CTO917530 DDK917511:DDK917530 DNG917511:DNG917530 DXC917511:DXC917530 EGY917511:EGY917530 EQU917511:EQU917530 FAQ917511:FAQ917530 FKM917511:FKM917530 FUI917511:FUI917530 GEE917511:GEE917530 GOA917511:GOA917530 GXW917511:GXW917530 HHS917511:HHS917530 HRO917511:HRO917530 IBK917511:IBK917530 ILG917511:ILG917530 IVC917511:IVC917530 JEY917511:JEY917530 JOU917511:JOU917530 JYQ917511:JYQ917530 KIM917511:KIM917530 KSI917511:KSI917530 LCE917511:LCE917530 LMA917511:LMA917530 LVW917511:LVW917530 MFS917511:MFS917530 MPO917511:MPO917530 MZK917511:MZK917530 NJG917511:NJG917530 NTC917511:NTC917530 OCY917511:OCY917530 OMU917511:OMU917530 OWQ917511:OWQ917530 PGM917511:PGM917530 PQI917511:PQI917530 QAE917511:QAE917530 QKA917511:QKA917530 QTW917511:QTW917530 RDS917511:RDS917530 RNO917511:RNO917530 RXK917511:RXK917530 SHG917511:SHG917530 SRC917511:SRC917530 TAY917511:TAY917530 TKU917511:TKU917530 TUQ917511:TUQ917530 UEM917511:UEM917530 UOI917511:UOI917530 UYE917511:UYE917530 VIA917511:VIA917530 VRW917511:VRW917530 WBS917511:WBS917530 WLO917511:WLO917530 WVK917511:WVK917530 C983047:C983066 IY983047:IY983066 SU983047:SU983066 ACQ983047:ACQ983066 AMM983047:AMM983066 AWI983047:AWI983066 BGE983047:BGE983066 BQA983047:BQA983066 BZW983047:BZW983066 CJS983047:CJS983066 CTO983047:CTO983066 DDK983047:DDK983066 DNG983047:DNG983066 DXC983047:DXC983066 EGY983047:EGY983066 EQU983047:EQU983066 FAQ983047:FAQ983066 FKM983047:FKM983066 FUI983047:FUI983066 GEE983047:GEE983066 GOA983047:GOA983066 GXW983047:GXW983066 HHS983047:HHS983066 HRO983047:HRO983066 IBK983047:IBK983066 ILG983047:ILG983066 IVC983047:IVC983066 JEY983047:JEY983066 JOU983047:JOU983066 JYQ983047:JYQ983066 KIM983047:KIM983066 KSI983047:KSI983066 LCE983047:LCE983066 LMA983047:LMA983066 LVW983047:LVW983066 MFS983047:MFS983066 MPO983047:MPO983066 MZK983047:MZK983066 NJG983047:NJG983066 NTC983047:NTC983066 OCY983047:OCY983066 OMU983047:OMU983066 OWQ983047:OWQ983066 PGM983047:PGM983066 PQI983047:PQI983066 QAE983047:QAE983066 QKA983047:QKA983066 QTW983047:QTW983066 RDS983047:RDS983066 RNO983047:RNO983066 RXK983047:RXK983066 SHG983047:SHG983066 SRC983047:SRC983066 TAY983047:TAY983066 TKU983047:TKU983066 TUQ983047:TUQ983066 UEM983047:UEM983066 UOI983047:UOI983066 UYE983047:UYE983066 VIA983047:VIA983066 VRW983047:VRW983066 WBS983047:WBS983066 WLO983047:WLO983066 WVK983047:WVK983066">
      <formula1>"1,0"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pane xSplit="1" ySplit="5" topLeftCell="B15" activePane="bottomRight" state="frozen"/>
      <selection pane="topRight" activeCell="B1" sqref="B1"/>
      <selection pane="bottomLeft" activeCell="A2" sqref="A2"/>
      <selection pane="bottomRight" activeCell="C7" sqref="C7"/>
    </sheetView>
  </sheetViews>
  <sheetFormatPr defaultRowHeight="15"/>
  <cols>
    <col min="1" max="1" width="7.5703125" style="223" customWidth="1"/>
    <col min="2" max="2" width="72.85546875" style="224" customWidth="1"/>
    <col min="3" max="3" width="9.140625" style="225"/>
    <col min="4" max="4" width="10.5703125" style="226" customWidth="1"/>
    <col min="5" max="5" width="10.7109375" style="226" customWidth="1"/>
    <col min="6" max="6" width="47.28515625" style="212" customWidth="1"/>
    <col min="7" max="16384" width="9.140625" style="212"/>
  </cols>
  <sheetData>
    <row r="1" spans="1:6" s="175" customFormat="1" ht="18.75">
      <c r="A1" s="173" t="s">
        <v>151</v>
      </c>
      <c r="B1" s="174"/>
      <c r="D1" s="176"/>
      <c r="E1" s="176"/>
    </row>
    <row r="2" spans="1:6" s="175" customFormat="1">
      <c r="A2" s="394" t="s">
        <v>194</v>
      </c>
      <c r="B2" s="394"/>
      <c r="C2" s="394"/>
      <c r="D2" s="176"/>
      <c r="E2" s="176"/>
    </row>
    <row r="3" spans="1:6" s="175" customFormat="1">
      <c r="A3" s="177"/>
      <c r="B3" s="178"/>
      <c r="D3" s="176"/>
      <c r="E3" s="176"/>
    </row>
    <row r="4" spans="1:6" s="175" customFormat="1" ht="15.75" thickBot="1">
      <c r="A4" s="177"/>
      <c r="B4" s="178"/>
      <c r="D4" s="176"/>
      <c r="E4" s="176"/>
    </row>
    <row r="5" spans="1:6" s="185" customFormat="1" ht="29.25" thickBot="1">
      <c r="A5" s="179" t="s">
        <v>0</v>
      </c>
      <c r="B5" s="180" t="s">
        <v>1</v>
      </c>
      <c r="C5" s="181" t="s">
        <v>2</v>
      </c>
      <c r="D5" s="182" t="s">
        <v>74</v>
      </c>
      <c r="E5" s="183" t="s">
        <v>75</v>
      </c>
      <c r="F5" s="184" t="s">
        <v>76</v>
      </c>
    </row>
    <row r="6" spans="1:6" s="188" customFormat="1" ht="21" customHeight="1" thickBot="1">
      <c r="A6" s="395" t="s">
        <v>88</v>
      </c>
      <c r="B6" s="396"/>
      <c r="C6" s="397"/>
      <c r="D6" s="186"/>
      <c r="E6" s="186"/>
      <c r="F6" s="187"/>
    </row>
    <row r="7" spans="1:6" s="188" customFormat="1" ht="27.75" thickBot="1">
      <c r="A7" s="189">
        <v>1</v>
      </c>
      <c r="B7" s="190" t="s">
        <v>153</v>
      </c>
      <c r="C7" s="191">
        <v>1</v>
      </c>
      <c r="D7" s="192">
        <f>C7-(C9+C8)</f>
        <v>0</v>
      </c>
      <c r="E7" s="186"/>
      <c r="F7" s="193"/>
    </row>
    <row r="8" spans="1:6" s="188" customFormat="1" ht="30.75" thickBot="1">
      <c r="A8" s="194" t="s">
        <v>90</v>
      </c>
      <c r="B8" s="195" t="s">
        <v>179</v>
      </c>
      <c r="C8" s="191">
        <v>1</v>
      </c>
      <c r="D8" s="186"/>
      <c r="E8" s="196">
        <f>$C$7-C8</f>
        <v>0</v>
      </c>
      <c r="F8" s="193"/>
    </row>
    <row r="9" spans="1:6" s="188" customFormat="1" ht="54" customHeight="1" thickBot="1">
      <c r="A9" s="194" t="s">
        <v>92</v>
      </c>
      <c r="B9" s="195" t="s">
        <v>180</v>
      </c>
      <c r="C9" s="191"/>
      <c r="D9" s="196">
        <f>C9-(C11+C12+C10)</f>
        <v>0</v>
      </c>
      <c r="E9" s="196">
        <f>$C$7-C9</f>
        <v>1</v>
      </c>
      <c r="F9" s="193"/>
    </row>
    <row r="10" spans="1:6" s="188" customFormat="1" ht="33.75" customHeight="1" thickBot="1">
      <c r="A10" s="197" t="s">
        <v>94</v>
      </c>
      <c r="B10" s="198" t="s">
        <v>156</v>
      </c>
      <c r="C10" s="191"/>
      <c r="D10" s="186"/>
      <c r="E10" s="199">
        <f>$C$9-C10</f>
        <v>0</v>
      </c>
      <c r="F10" s="193"/>
    </row>
    <row r="11" spans="1:6" s="188" customFormat="1" ht="83.25" customHeight="1" thickBot="1">
      <c r="A11" s="200" t="s">
        <v>96</v>
      </c>
      <c r="B11" s="201" t="s">
        <v>157</v>
      </c>
      <c r="C11" s="191"/>
      <c r="D11" s="186"/>
      <c r="E11" s="199">
        <f>$C$9-C11</f>
        <v>0</v>
      </c>
      <c r="F11" s="193"/>
    </row>
    <row r="12" spans="1:6" s="188" customFormat="1" ht="66.75" customHeight="1" thickBot="1">
      <c r="A12" s="202" t="s">
        <v>98</v>
      </c>
      <c r="B12" s="198" t="s">
        <v>158</v>
      </c>
      <c r="C12" s="191"/>
      <c r="D12" s="186"/>
      <c r="E12" s="199">
        <f>$C$9-C12</f>
        <v>0</v>
      </c>
      <c r="F12" s="203"/>
    </row>
    <row r="13" spans="1:6" s="188" customFormat="1" ht="30.75" thickBot="1">
      <c r="A13" s="194" t="s">
        <v>100</v>
      </c>
      <c r="B13" s="195" t="s">
        <v>181</v>
      </c>
      <c r="C13" s="191">
        <v>1</v>
      </c>
      <c r="D13" s="186"/>
      <c r="E13" s="196">
        <f>$C$7-C13</f>
        <v>0</v>
      </c>
      <c r="F13" s="193"/>
    </row>
    <row r="14" spans="1:6" s="188" customFormat="1" ht="30.75" thickBot="1">
      <c r="A14" s="194" t="s">
        <v>102</v>
      </c>
      <c r="B14" s="195" t="s">
        <v>182</v>
      </c>
      <c r="C14" s="191">
        <v>1</v>
      </c>
      <c r="D14" s="186"/>
      <c r="E14" s="196">
        <f>$C$7-C14</f>
        <v>0</v>
      </c>
      <c r="F14" s="193"/>
    </row>
    <row r="15" spans="1:6" s="188" customFormat="1" ht="30.75" thickBot="1">
      <c r="A15" s="194" t="s">
        <v>104</v>
      </c>
      <c r="B15" s="195" t="s">
        <v>183</v>
      </c>
      <c r="C15" s="191">
        <v>1</v>
      </c>
      <c r="D15" s="186"/>
      <c r="E15" s="196">
        <f>$C$7-C15</f>
        <v>0</v>
      </c>
      <c r="F15" s="193"/>
    </row>
    <row r="16" spans="1:6" s="188" customFormat="1" ht="41.25" thickBot="1">
      <c r="A16" s="189" t="s">
        <v>106</v>
      </c>
      <c r="B16" s="204" t="s">
        <v>162</v>
      </c>
      <c r="C16" s="191">
        <v>1</v>
      </c>
      <c r="D16" s="192">
        <f>C16-(C18+C17)</f>
        <v>0</v>
      </c>
      <c r="E16" s="186"/>
      <c r="F16" s="193"/>
    </row>
    <row r="17" spans="1:6" s="188" customFormat="1" ht="30.75" thickBot="1">
      <c r="A17" s="194" t="s">
        <v>108</v>
      </c>
      <c r="B17" s="195" t="s">
        <v>184</v>
      </c>
      <c r="C17" s="191">
        <v>1</v>
      </c>
      <c r="D17" s="186"/>
      <c r="E17" s="196">
        <f>$C$16-C17</f>
        <v>0</v>
      </c>
      <c r="F17" s="193"/>
    </row>
    <row r="18" spans="1:6" s="188" customFormat="1" ht="30.75" thickBot="1">
      <c r="A18" s="194" t="s">
        <v>7</v>
      </c>
      <c r="B18" s="195" t="s">
        <v>185</v>
      </c>
      <c r="C18" s="191"/>
      <c r="D18" s="196">
        <f>C18-(C20+C21+C19+C22)</f>
        <v>0</v>
      </c>
      <c r="E18" s="196">
        <f>$C$16-C18</f>
        <v>1</v>
      </c>
      <c r="F18" s="193"/>
    </row>
    <row r="19" spans="1:6" s="188" customFormat="1" ht="37.5" customHeight="1" thickBot="1">
      <c r="A19" s="205" t="s">
        <v>111</v>
      </c>
      <c r="B19" s="201" t="s">
        <v>165</v>
      </c>
      <c r="C19" s="191"/>
      <c r="D19" s="186"/>
      <c r="E19" s="199">
        <f>$C$18-C19</f>
        <v>0</v>
      </c>
      <c r="F19" s="193"/>
    </row>
    <row r="20" spans="1:6" s="188" customFormat="1" ht="21.75" customHeight="1" thickBot="1">
      <c r="A20" s="205" t="s">
        <v>113</v>
      </c>
      <c r="B20" s="198" t="s">
        <v>166</v>
      </c>
      <c r="C20" s="191"/>
      <c r="D20" s="186"/>
      <c r="E20" s="199">
        <f>$C$18-C20</f>
        <v>0</v>
      </c>
      <c r="F20" s="193"/>
    </row>
    <row r="21" spans="1:6" s="188" customFormat="1" ht="75.75" thickBot="1">
      <c r="A21" s="205" t="s">
        <v>115</v>
      </c>
      <c r="B21" s="206" t="s">
        <v>186</v>
      </c>
      <c r="C21" s="191"/>
      <c r="D21" s="186"/>
      <c r="E21" s="199">
        <f>$C$18-C21</f>
        <v>0</v>
      </c>
      <c r="F21" s="193"/>
    </row>
    <row r="22" spans="1:6" s="188" customFormat="1" ht="60.75" thickBot="1">
      <c r="A22" s="205" t="s">
        <v>117</v>
      </c>
      <c r="B22" s="206" t="s">
        <v>168</v>
      </c>
      <c r="C22" s="191"/>
      <c r="D22" s="186"/>
      <c r="E22" s="199">
        <f>$C$18-C22</f>
        <v>0</v>
      </c>
      <c r="F22" s="203"/>
    </row>
    <row r="23" spans="1:6" s="188" customFormat="1" ht="30.75" thickBot="1">
      <c r="A23" s="194" t="s">
        <v>8</v>
      </c>
      <c r="B23" s="195" t="s">
        <v>187</v>
      </c>
      <c r="C23" s="191">
        <v>0</v>
      </c>
      <c r="D23" s="186"/>
      <c r="E23" s="196">
        <f>$C$16-C23</f>
        <v>1</v>
      </c>
      <c r="F23" s="193"/>
    </row>
    <row r="24" spans="1:6" s="188" customFormat="1" ht="30.75" thickBot="1">
      <c r="A24" s="194" t="s">
        <v>120</v>
      </c>
      <c r="B24" s="195" t="s">
        <v>188</v>
      </c>
      <c r="C24" s="191">
        <v>0</v>
      </c>
      <c r="D24" s="186"/>
      <c r="E24" s="196">
        <f>$C$16-C24</f>
        <v>1</v>
      </c>
      <c r="F24" s="193"/>
    </row>
    <row r="25" spans="1:6" s="188" customFormat="1" ht="30.75" thickBot="1">
      <c r="A25" s="194" t="s">
        <v>122</v>
      </c>
      <c r="B25" s="195" t="s">
        <v>189</v>
      </c>
      <c r="C25" s="191">
        <v>0</v>
      </c>
      <c r="D25" s="186"/>
      <c r="E25" s="196">
        <f>$C$16-C25</f>
        <v>1</v>
      </c>
      <c r="F25" s="193"/>
    </row>
    <row r="26" spans="1:6" s="188" customFormat="1" ht="30.75" thickBot="1">
      <c r="A26" s="194" t="s">
        <v>124</v>
      </c>
      <c r="B26" s="195" t="s">
        <v>190</v>
      </c>
      <c r="C26" s="191">
        <v>0</v>
      </c>
      <c r="D26" s="186"/>
      <c r="E26" s="196">
        <f>$C$16-C26</f>
        <v>1</v>
      </c>
      <c r="F26" s="193"/>
    </row>
    <row r="27" spans="1:6" s="188" customFormat="1" ht="19.5" thickBot="1">
      <c r="A27" s="395" t="s">
        <v>126</v>
      </c>
      <c r="B27" s="396"/>
      <c r="C27" s="397"/>
      <c r="D27" s="186"/>
      <c r="E27" s="186"/>
      <c r="F27" s="193"/>
    </row>
    <row r="28" spans="1:6" s="188" customFormat="1" ht="29.25" customHeight="1" thickBot="1">
      <c r="A28" s="207">
        <v>1</v>
      </c>
      <c r="B28" s="392" t="s">
        <v>127</v>
      </c>
      <c r="C28" s="393"/>
      <c r="D28" s="208"/>
      <c r="E28" s="208"/>
      <c r="F28" s="209"/>
    </row>
    <row r="29" spans="1:6" ht="33.75" customHeight="1" thickBot="1">
      <c r="A29" s="205" t="s">
        <v>3</v>
      </c>
      <c r="B29" s="210" t="s">
        <v>128</v>
      </c>
      <c r="C29" s="211">
        <v>4</v>
      </c>
      <c r="D29" s="192">
        <f>C29-(C30+C31)</f>
        <v>0</v>
      </c>
      <c r="E29" s="208"/>
      <c r="F29" s="193"/>
    </row>
    <row r="30" spans="1:6" ht="50.25" customHeight="1" thickBot="1">
      <c r="A30" s="205" t="s">
        <v>4</v>
      </c>
      <c r="B30" s="213" t="s">
        <v>129</v>
      </c>
      <c r="C30" s="214">
        <v>4</v>
      </c>
      <c r="D30" s="208"/>
      <c r="E30" s="208"/>
      <c r="F30" s="193"/>
    </row>
    <row r="31" spans="1:6" ht="60.75" thickBot="1">
      <c r="A31" s="205" t="s">
        <v>5</v>
      </c>
      <c r="B31" s="210" t="s">
        <v>130</v>
      </c>
      <c r="C31" s="211">
        <v>0</v>
      </c>
      <c r="D31" s="208"/>
      <c r="E31" s="208"/>
      <c r="F31" s="193"/>
    </row>
    <row r="32" spans="1:6" s="188" customFormat="1" ht="29.25" customHeight="1" thickBot="1">
      <c r="A32" s="207">
        <v>2</v>
      </c>
      <c r="B32" s="392" t="s">
        <v>131</v>
      </c>
      <c r="C32" s="393"/>
      <c r="D32" s="208"/>
      <c r="E32" s="208"/>
      <c r="F32" s="209"/>
    </row>
    <row r="33" spans="1:6" ht="30.75" thickBot="1">
      <c r="A33" s="205" t="s">
        <v>6</v>
      </c>
      <c r="B33" s="210" t="s">
        <v>132</v>
      </c>
      <c r="C33" s="211">
        <v>5</v>
      </c>
      <c r="D33" s="192">
        <f>C33-(C35+C34)</f>
        <v>0</v>
      </c>
      <c r="E33" s="208"/>
      <c r="F33" s="193"/>
    </row>
    <row r="34" spans="1:6" ht="45.75" thickBot="1">
      <c r="A34" s="205" t="s">
        <v>7</v>
      </c>
      <c r="B34" s="213" t="s">
        <v>133</v>
      </c>
      <c r="C34" s="214">
        <v>4</v>
      </c>
      <c r="D34" s="208"/>
      <c r="E34" s="208"/>
      <c r="F34" s="193"/>
    </row>
    <row r="35" spans="1:6" ht="60.75" thickBot="1">
      <c r="A35" s="205" t="s">
        <v>8</v>
      </c>
      <c r="B35" s="210" t="s">
        <v>134</v>
      </c>
      <c r="C35" s="211">
        <v>1</v>
      </c>
      <c r="D35" s="208"/>
      <c r="E35" s="208"/>
      <c r="F35" s="193"/>
    </row>
    <row r="36" spans="1:6" s="188" customFormat="1" ht="28.5" customHeight="1" thickBot="1">
      <c r="A36" s="207">
        <v>3</v>
      </c>
      <c r="B36" s="392" t="s">
        <v>135</v>
      </c>
      <c r="C36" s="393"/>
      <c r="D36" s="208"/>
      <c r="E36" s="208"/>
      <c r="F36" s="209"/>
    </row>
    <row r="37" spans="1:6" ht="30.75" thickBot="1">
      <c r="A37" s="215" t="s">
        <v>9</v>
      </c>
      <c r="B37" s="195" t="s">
        <v>136</v>
      </c>
      <c r="C37" s="216">
        <v>7</v>
      </c>
      <c r="D37" s="217">
        <f>C37-SUM(C39:C49)</f>
        <v>0</v>
      </c>
      <c r="E37" s="218">
        <f>C37-(C50+C63)</f>
        <v>0</v>
      </c>
      <c r="F37" s="193"/>
    </row>
    <row r="38" spans="1:6" ht="15.75" thickBot="1">
      <c r="A38" s="205"/>
      <c r="B38" s="398" t="s">
        <v>10</v>
      </c>
      <c r="C38" s="399"/>
      <c r="D38" s="219"/>
      <c r="E38" s="208"/>
      <c r="F38" s="193"/>
    </row>
    <row r="39" spans="1:6" ht="16.5" thickBot="1">
      <c r="A39" s="205" t="s">
        <v>77</v>
      </c>
      <c r="B39" s="210" t="s">
        <v>12</v>
      </c>
      <c r="C39" s="211">
        <v>1</v>
      </c>
      <c r="D39" s="192">
        <f>C39-(C52+C65)</f>
        <v>0</v>
      </c>
      <c r="E39" s="208"/>
      <c r="F39" s="193"/>
    </row>
    <row r="40" spans="1:6" ht="16.5" thickBot="1">
      <c r="A40" s="205" t="s">
        <v>78</v>
      </c>
      <c r="B40" s="210" t="s">
        <v>14</v>
      </c>
      <c r="C40" s="211"/>
      <c r="D40" s="192">
        <f t="shared" ref="D40:D49" si="0">C40-(C53+C66)</f>
        <v>0</v>
      </c>
      <c r="E40" s="208"/>
      <c r="F40" s="193"/>
    </row>
    <row r="41" spans="1:6" ht="16.5" thickBot="1">
      <c r="A41" s="205" t="s">
        <v>79</v>
      </c>
      <c r="B41" s="210" t="s">
        <v>16</v>
      </c>
      <c r="C41" s="211">
        <v>1</v>
      </c>
      <c r="D41" s="192">
        <f t="shared" si="0"/>
        <v>0</v>
      </c>
      <c r="E41" s="208"/>
      <c r="F41" s="193"/>
    </row>
    <row r="42" spans="1:6" ht="16.5" thickBot="1">
      <c r="A42" s="205" t="s">
        <v>80</v>
      </c>
      <c r="B42" s="210" t="s">
        <v>18</v>
      </c>
      <c r="C42" s="211">
        <v>1</v>
      </c>
      <c r="D42" s="192">
        <f t="shared" si="0"/>
        <v>0</v>
      </c>
      <c r="E42" s="208"/>
      <c r="F42" s="193"/>
    </row>
    <row r="43" spans="1:6" ht="16.5" thickBot="1">
      <c r="A43" s="205" t="s">
        <v>81</v>
      </c>
      <c r="B43" s="210" t="s">
        <v>20</v>
      </c>
      <c r="C43" s="211"/>
      <c r="D43" s="192">
        <f t="shared" si="0"/>
        <v>0</v>
      </c>
      <c r="E43" s="208"/>
      <c r="F43" s="193"/>
    </row>
    <row r="44" spans="1:6" ht="16.5" thickBot="1">
      <c r="A44" s="205" t="s">
        <v>82</v>
      </c>
      <c r="B44" s="210" t="s">
        <v>22</v>
      </c>
      <c r="C44" s="211">
        <v>1</v>
      </c>
      <c r="D44" s="192">
        <f t="shared" si="0"/>
        <v>0</v>
      </c>
      <c r="E44" s="208"/>
      <c r="F44" s="193"/>
    </row>
    <row r="45" spans="1:6" ht="16.5" thickBot="1">
      <c r="A45" s="205" t="s">
        <v>83</v>
      </c>
      <c r="B45" s="210" t="s">
        <v>24</v>
      </c>
      <c r="C45" s="211"/>
      <c r="D45" s="192">
        <f t="shared" si="0"/>
        <v>0</v>
      </c>
      <c r="E45" s="208"/>
      <c r="F45" s="193"/>
    </row>
    <row r="46" spans="1:6" ht="16.5" thickBot="1">
      <c r="A46" s="205" t="s">
        <v>84</v>
      </c>
      <c r="B46" s="210" t="s">
        <v>26</v>
      </c>
      <c r="C46" s="211">
        <v>1</v>
      </c>
      <c r="D46" s="192">
        <f t="shared" si="0"/>
        <v>0</v>
      </c>
      <c r="E46" s="208"/>
      <c r="F46" s="193"/>
    </row>
    <row r="47" spans="1:6" ht="16.5" thickBot="1">
      <c r="A47" s="205" t="s">
        <v>85</v>
      </c>
      <c r="B47" s="210" t="s">
        <v>28</v>
      </c>
      <c r="C47" s="211">
        <v>1</v>
      </c>
      <c r="D47" s="192">
        <f t="shared" si="0"/>
        <v>0</v>
      </c>
      <c r="E47" s="208"/>
      <c r="F47" s="193"/>
    </row>
    <row r="48" spans="1:6" ht="16.5" thickBot="1">
      <c r="A48" s="220" t="s">
        <v>173</v>
      </c>
      <c r="B48" s="210" t="s">
        <v>30</v>
      </c>
      <c r="C48" s="211"/>
      <c r="D48" s="192">
        <f t="shared" si="0"/>
        <v>0</v>
      </c>
      <c r="E48" s="208"/>
      <c r="F48" s="193"/>
    </row>
    <row r="49" spans="1:6" ht="16.5" thickBot="1">
      <c r="A49" s="220" t="s">
        <v>174</v>
      </c>
      <c r="B49" s="210" t="s">
        <v>32</v>
      </c>
      <c r="C49" s="211">
        <v>1</v>
      </c>
      <c r="D49" s="192">
        <f t="shared" si="0"/>
        <v>0</v>
      </c>
      <c r="E49" s="208"/>
      <c r="F49" s="193"/>
    </row>
    <row r="50" spans="1:6" ht="45.75" thickBot="1">
      <c r="A50" s="215" t="s">
        <v>33</v>
      </c>
      <c r="B50" s="195" t="s">
        <v>137</v>
      </c>
      <c r="C50" s="216">
        <v>6</v>
      </c>
      <c r="D50" s="217">
        <f>C50-SUM(C52:C62)</f>
        <v>0</v>
      </c>
      <c r="E50" s="208"/>
      <c r="F50" s="193"/>
    </row>
    <row r="51" spans="1:6" ht="15.75" thickBot="1">
      <c r="A51" s="205"/>
      <c r="B51" s="400" t="s">
        <v>10</v>
      </c>
      <c r="C51" s="401"/>
      <c r="D51" s="208"/>
      <c r="E51" s="208"/>
      <c r="F51" s="193"/>
    </row>
    <row r="52" spans="1:6" ht="16.5" thickBot="1">
      <c r="A52" s="205" t="s">
        <v>11</v>
      </c>
      <c r="B52" s="210" t="s">
        <v>12</v>
      </c>
      <c r="C52" s="211"/>
      <c r="D52" s="208"/>
      <c r="E52" s="208"/>
      <c r="F52" s="193"/>
    </row>
    <row r="53" spans="1:6" ht="16.5" thickBot="1">
      <c r="A53" s="205" t="s">
        <v>13</v>
      </c>
      <c r="B53" s="210" t="s">
        <v>14</v>
      </c>
      <c r="C53" s="211"/>
      <c r="D53" s="208"/>
      <c r="E53" s="208"/>
      <c r="F53" s="193"/>
    </row>
    <row r="54" spans="1:6" ht="16.5" thickBot="1">
      <c r="A54" s="205" t="s">
        <v>15</v>
      </c>
      <c r="B54" s="210" t="s">
        <v>16</v>
      </c>
      <c r="C54" s="211">
        <v>1</v>
      </c>
      <c r="D54" s="208"/>
      <c r="E54" s="208"/>
      <c r="F54" s="193"/>
    </row>
    <row r="55" spans="1:6" ht="16.5" thickBot="1">
      <c r="A55" s="205" t="s">
        <v>17</v>
      </c>
      <c r="B55" s="210" t="s">
        <v>18</v>
      </c>
      <c r="C55" s="211">
        <v>1</v>
      </c>
      <c r="D55" s="208"/>
      <c r="E55" s="208"/>
      <c r="F55" s="193"/>
    </row>
    <row r="56" spans="1:6" ht="16.5" thickBot="1">
      <c r="A56" s="205" t="s">
        <v>19</v>
      </c>
      <c r="B56" s="210" t="s">
        <v>20</v>
      </c>
      <c r="C56" s="211"/>
      <c r="D56" s="208"/>
      <c r="E56" s="208"/>
      <c r="F56" s="193"/>
    </row>
    <row r="57" spans="1:6" ht="16.5" thickBot="1">
      <c r="A57" s="205" t="s">
        <v>21</v>
      </c>
      <c r="B57" s="210" t="s">
        <v>22</v>
      </c>
      <c r="C57" s="211">
        <v>1</v>
      </c>
      <c r="D57" s="208"/>
      <c r="E57" s="208"/>
      <c r="F57" s="193"/>
    </row>
    <row r="58" spans="1:6" ht="16.5" thickBot="1">
      <c r="A58" s="205" t="s">
        <v>23</v>
      </c>
      <c r="B58" s="210" t="s">
        <v>24</v>
      </c>
      <c r="C58" s="211"/>
      <c r="D58" s="208"/>
      <c r="E58" s="208"/>
      <c r="F58" s="193"/>
    </row>
    <row r="59" spans="1:6" ht="16.5" thickBot="1">
      <c r="A59" s="205" t="s">
        <v>25</v>
      </c>
      <c r="B59" s="210" t="s">
        <v>26</v>
      </c>
      <c r="C59" s="211">
        <v>1</v>
      </c>
      <c r="D59" s="208"/>
      <c r="E59" s="208"/>
      <c r="F59" s="193"/>
    </row>
    <row r="60" spans="1:6" ht="16.5" thickBot="1">
      <c r="A60" s="205" t="s">
        <v>27</v>
      </c>
      <c r="B60" s="210" t="s">
        <v>28</v>
      </c>
      <c r="C60" s="211">
        <v>1</v>
      </c>
      <c r="D60" s="208"/>
      <c r="E60" s="208"/>
      <c r="F60" s="193"/>
    </row>
    <row r="61" spans="1:6" ht="16.5" thickBot="1">
      <c r="A61" s="205" t="s">
        <v>29</v>
      </c>
      <c r="B61" s="210" t="s">
        <v>30</v>
      </c>
      <c r="C61" s="211"/>
      <c r="D61" s="208"/>
      <c r="E61" s="208"/>
      <c r="F61" s="193"/>
    </row>
    <row r="62" spans="1:6" ht="16.5" thickBot="1">
      <c r="A62" s="205" t="s">
        <v>31</v>
      </c>
      <c r="B62" s="210" t="s">
        <v>32</v>
      </c>
      <c r="C62" s="211">
        <v>1</v>
      </c>
      <c r="D62" s="208"/>
      <c r="E62" s="208"/>
      <c r="F62" s="193"/>
    </row>
    <row r="63" spans="1:6" ht="60.75" thickBot="1">
      <c r="A63" s="215" t="s">
        <v>34</v>
      </c>
      <c r="B63" s="195" t="s">
        <v>138</v>
      </c>
      <c r="C63" s="216">
        <v>1</v>
      </c>
      <c r="D63" s="217">
        <f>C63-SUM(C65:C75)</f>
        <v>0</v>
      </c>
      <c r="E63" s="208"/>
      <c r="F63" s="193"/>
    </row>
    <row r="64" spans="1:6" ht="15.75" thickBot="1">
      <c r="A64" s="205"/>
      <c r="B64" s="400" t="s">
        <v>10</v>
      </c>
      <c r="C64" s="401"/>
      <c r="D64" s="208"/>
      <c r="E64" s="208"/>
      <c r="F64" s="193"/>
    </row>
    <row r="65" spans="1:6" ht="16.5" thickBot="1">
      <c r="A65" s="205" t="s">
        <v>35</v>
      </c>
      <c r="B65" s="210" t="s">
        <v>12</v>
      </c>
      <c r="C65" s="211">
        <v>1</v>
      </c>
      <c r="D65" s="208"/>
      <c r="E65" s="208"/>
      <c r="F65" s="193"/>
    </row>
    <row r="66" spans="1:6" ht="16.5" thickBot="1">
      <c r="A66" s="205" t="s">
        <v>36</v>
      </c>
      <c r="B66" s="210" t="s">
        <v>14</v>
      </c>
      <c r="C66" s="211"/>
      <c r="D66" s="208"/>
      <c r="E66" s="208"/>
      <c r="F66" s="193"/>
    </row>
    <row r="67" spans="1:6" ht="16.5" thickBot="1">
      <c r="A67" s="205" t="s">
        <v>37</v>
      </c>
      <c r="B67" s="210" t="s">
        <v>16</v>
      </c>
      <c r="C67" s="211"/>
      <c r="D67" s="208"/>
      <c r="E67" s="208"/>
      <c r="F67" s="193"/>
    </row>
    <row r="68" spans="1:6" ht="16.5" thickBot="1">
      <c r="A68" s="205" t="s">
        <v>38</v>
      </c>
      <c r="B68" s="210" t="s">
        <v>18</v>
      </c>
      <c r="C68" s="211"/>
      <c r="D68" s="208"/>
      <c r="E68" s="208"/>
      <c r="F68" s="193"/>
    </row>
    <row r="69" spans="1:6" ht="16.5" thickBot="1">
      <c r="A69" s="205" t="s">
        <v>39</v>
      </c>
      <c r="B69" s="210" t="s">
        <v>20</v>
      </c>
      <c r="C69" s="211"/>
      <c r="D69" s="208"/>
      <c r="E69" s="208"/>
      <c r="F69" s="193"/>
    </row>
    <row r="70" spans="1:6" ht="16.5" thickBot="1">
      <c r="A70" s="205" t="s">
        <v>40</v>
      </c>
      <c r="B70" s="210" t="s">
        <v>22</v>
      </c>
      <c r="C70" s="211"/>
      <c r="D70" s="208"/>
      <c r="E70" s="208"/>
      <c r="F70" s="193"/>
    </row>
    <row r="71" spans="1:6" ht="16.5" thickBot="1">
      <c r="A71" s="205" t="s">
        <v>41</v>
      </c>
      <c r="B71" s="210" t="s">
        <v>24</v>
      </c>
      <c r="C71" s="211"/>
      <c r="D71" s="208"/>
      <c r="E71" s="208"/>
      <c r="F71" s="193"/>
    </row>
    <row r="72" spans="1:6" ht="16.5" thickBot="1">
      <c r="A72" s="205" t="s">
        <v>42</v>
      </c>
      <c r="B72" s="210" t="s">
        <v>26</v>
      </c>
      <c r="C72" s="211"/>
      <c r="D72" s="208"/>
      <c r="E72" s="208"/>
      <c r="F72" s="193"/>
    </row>
    <row r="73" spans="1:6" ht="16.5" thickBot="1">
      <c r="A73" s="205" t="s">
        <v>43</v>
      </c>
      <c r="B73" s="210" t="s">
        <v>28</v>
      </c>
      <c r="C73" s="211"/>
      <c r="D73" s="208"/>
      <c r="E73" s="208"/>
      <c r="F73" s="193"/>
    </row>
    <row r="74" spans="1:6" ht="16.5" thickBot="1">
      <c r="A74" s="205" t="s">
        <v>44</v>
      </c>
      <c r="B74" s="210" t="s">
        <v>30</v>
      </c>
      <c r="C74" s="211"/>
      <c r="D74" s="208"/>
      <c r="E74" s="208"/>
      <c r="F74" s="193"/>
    </row>
    <row r="75" spans="1:6" ht="16.5" thickBot="1">
      <c r="A75" s="205" t="s">
        <v>45</v>
      </c>
      <c r="B75" s="210" t="s">
        <v>32</v>
      </c>
      <c r="C75" s="211"/>
      <c r="D75" s="208"/>
      <c r="E75" s="208"/>
      <c r="F75" s="193"/>
    </row>
    <row r="76" spans="1:6" ht="46.5" customHeight="1" thickBot="1">
      <c r="A76" s="207">
        <v>4</v>
      </c>
      <c r="B76" s="392" t="s">
        <v>46</v>
      </c>
      <c r="C76" s="393"/>
      <c r="D76" s="208"/>
      <c r="E76" s="208"/>
      <c r="F76" s="193"/>
    </row>
    <row r="77" spans="1:6" ht="45.75" thickBot="1">
      <c r="A77" s="205" t="s">
        <v>47</v>
      </c>
      <c r="B77" s="210" t="s">
        <v>48</v>
      </c>
      <c r="C77" s="211">
        <v>1</v>
      </c>
      <c r="D77" s="192">
        <f>C77-(C78+C79)</f>
        <v>0</v>
      </c>
      <c r="E77" s="208"/>
      <c r="F77" s="193"/>
    </row>
    <row r="78" spans="1:6" ht="60.75" thickBot="1">
      <c r="A78" s="205" t="s">
        <v>49</v>
      </c>
      <c r="B78" s="210" t="s">
        <v>139</v>
      </c>
      <c r="C78" s="211">
        <v>0</v>
      </c>
      <c r="D78" s="208"/>
      <c r="E78" s="208"/>
      <c r="F78" s="193"/>
    </row>
    <row r="79" spans="1:6" ht="75.75" customHeight="1" thickBot="1">
      <c r="A79" s="205" t="s">
        <v>50</v>
      </c>
      <c r="B79" s="210" t="s">
        <v>140</v>
      </c>
      <c r="C79" s="211">
        <v>1</v>
      </c>
      <c r="D79" s="208"/>
      <c r="E79" s="208"/>
      <c r="F79" s="193"/>
    </row>
    <row r="80" spans="1:6" ht="44.25" customHeight="1" thickBot="1">
      <c r="A80" s="207" t="s">
        <v>141</v>
      </c>
      <c r="B80" s="392" t="s">
        <v>142</v>
      </c>
      <c r="C80" s="393"/>
      <c r="D80" s="208"/>
      <c r="E80" s="208"/>
      <c r="F80" s="193"/>
    </row>
    <row r="81" spans="1:6" ht="60.75" thickBot="1">
      <c r="A81" s="205" t="s">
        <v>143</v>
      </c>
      <c r="B81" s="210" t="s">
        <v>175</v>
      </c>
      <c r="C81" s="211">
        <v>3</v>
      </c>
      <c r="D81" s="221"/>
      <c r="E81" s="221"/>
      <c r="F81" s="222"/>
    </row>
  </sheetData>
  <sheetProtection sheet="1" selectLockedCells="1"/>
  <mergeCells count="11">
    <mergeCell ref="B38:C38"/>
    <mergeCell ref="B51:C51"/>
    <mergeCell ref="B64:C64"/>
    <mergeCell ref="B76:C76"/>
    <mergeCell ref="B80:C80"/>
    <mergeCell ref="B36:C36"/>
    <mergeCell ref="A2:C2"/>
    <mergeCell ref="A6:C6"/>
    <mergeCell ref="A27:C27"/>
    <mergeCell ref="B28:C28"/>
    <mergeCell ref="B32:C32"/>
  </mergeCells>
  <conditionalFormatting sqref="D29">
    <cfRule type="cellIs" dxfId="315" priority="31" operator="lessThan">
      <formula>0</formula>
    </cfRule>
    <cfRule type="cellIs" dxfId="314" priority="32" operator="greaterThan">
      <formula>0</formula>
    </cfRule>
  </conditionalFormatting>
  <conditionalFormatting sqref="D33">
    <cfRule type="cellIs" dxfId="313" priority="29" operator="lessThan">
      <formula>0</formula>
    </cfRule>
    <cfRule type="cellIs" dxfId="312" priority="30" operator="greaterThan">
      <formula>0</formula>
    </cfRule>
  </conditionalFormatting>
  <conditionalFormatting sqref="D77">
    <cfRule type="cellIs" dxfId="311" priority="27" operator="lessThan">
      <formula>0</formula>
    </cfRule>
    <cfRule type="cellIs" dxfId="310" priority="28" operator="greaterThan">
      <formula>0</formula>
    </cfRule>
  </conditionalFormatting>
  <conditionalFormatting sqref="D39:D49">
    <cfRule type="cellIs" dxfId="309" priority="25" operator="lessThan">
      <formula>0</formula>
    </cfRule>
    <cfRule type="cellIs" dxfId="308" priority="26" operator="greaterThan">
      <formula>0</formula>
    </cfRule>
  </conditionalFormatting>
  <conditionalFormatting sqref="D37">
    <cfRule type="cellIs" dxfId="307" priority="24" operator="greaterThan">
      <formula>0</formula>
    </cfRule>
  </conditionalFormatting>
  <conditionalFormatting sqref="E37">
    <cfRule type="cellIs" dxfId="306" priority="22" operator="lessThan">
      <formula>0</formula>
    </cfRule>
    <cfRule type="cellIs" dxfId="305" priority="23" operator="greaterThan">
      <formula>0</formula>
    </cfRule>
  </conditionalFormatting>
  <conditionalFormatting sqref="D50">
    <cfRule type="cellIs" dxfId="304" priority="21" operator="greaterThan">
      <formula>0</formula>
    </cfRule>
  </conditionalFormatting>
  <conditionalFormatting sqref="D63">
    <cfRule type="cellIs" dxfId="303" priority="20" operator="greaterThan">
      <formula>0</formula>
    </cfRule>
  </conditionalFormatting>
  <conditionalFormatting sqref="D7">
    <cfRule type="cellIs" dxfId="302" priority="18" operator="lessThan">
      <formula>0</formula>
    </cfRule>
    <cfRule type="cellIs" dxfId="301" priority="19" operator="greaterThan">
      <formula>0</formula>
    </cfRule>
  </conditionalFormatting>
  <conditionalFormatting sqref="D9">
    <cfRule type="cellIs" dxfId="300" priority="16" operator="lessThan">
      <formula>0</formula>
    </cfRule>
    <cfRule type="cellIs" dxfId="299" priority="17" operator="greaterThan">
      <formula>0</formula>
    </cfRule>
  </conditionalFormatting>
  <conditionalFormatting sqref="E8">
    <cfRule type="cellIs" dxfId="298" priority="15" operator="lessThan">
      <formula>0</formula>
    </cfRule>
  </conditionalFormatting>
  <conditionalFormatting sqref="E17">
    <cfRule type="cellIs" dxfId="297" priority="14" operator="lessThan">
      <formula>0</formula>
    </cfRule>
  </conditionalFormatting>
  <conditionalFormatting sqref="E10:E12">
    <cfRule type="cellIs" dxfId="296" priority="13" operator="lessThan">
      <formula>0</formula>
    </cfRule>
  </conditionalFormatting>
  <conditionalFormatting sqref="E13">
    <cfRule type="cellIs" dxfId="295" priority="12" operator="lessThan">
      <formula>0</formula>
    </cfRule>
  </conditionalFormatting>
  <conditionalFormatting sqref="E14">
    <cfRule type="cellIs" dxfId="294" priority="11" operator="lessThan">
      <formula>0</formula>
    </cfRule>
  </conditionalFormatting>
  <conditionalFormatting sqref="E15">
    <cfRule type="cellIs" dxfId="293" priority="10" operator="lessThan">
      <formula>0</formula>
    </cfRule>
  </conditionalFormatting>
  <conditionalFormatting sqref="E9">
    <cfRule type="cellIs" dxfId="292" priority="9" operator="lessThan">
      <formula>0</formula>
    </cfRule>
  </conditionalFormatting>
  <conditionalFormatting sqref="D16">
    <cfRule type="cellIs" dxfId="291" priority="7" operator="lessThan">
      <formula>0</formula>
    </cfRule>
    <cfRule type="cellIs" dxfId="290" priority="8" operator="greaterThan">
      <formula>0</formula>
    </cfRule>
  </conditionalFormatting>
  <conditionalFormatting sqref="D18">
    <cfRule type="cellIs" dxfId="289" priority="5" operator="lessThan">
      <formula>0</formula>
    </cfRule>
    <cfRule type="cellIs" dxfId="288" priority="6" operator="greaterThan">
      <formula>0</formula>
    </cfRule>
  </conditionalFormatting>
  <conditionalFormatting sqref="E19:E22">
    <cfRule type="cellIs" dxfId="287" priority="4" operator="lessThan">
      <formula>0</formula>
    </cfRule>
  </conditionalFormatting>
  <conditionalFormatting sqref="E18">
    <cfRule type="cellIs" dxfId="286" priority="3" operator="lessThan">
      <formula>0</formula>
    </cfRule>
  </conditionalFormatting>
  <conditionalFormatting sqref="E23">
    <cfRule type="cellIs" dxfId="285" priority="2" operator="lessThan">
      <formula>0</formula>
    </cfRule>
  </conditionalFormatting>
  <conditionalFormatting sqref="E24:E26">
    <cfRule type="cellIs" dxfId="284" priority="1" operator="lessThan">
      <formula>0</formula>
    </cfRule>
  </conditionalFormatting>
  <dataValidations count="1">
    <dataValidation type="list" allowBlank="1" showInputMessage="1" showErrorMessage="1" sqref="C7:C26">
      <formula1>"1,0"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34</vt:i4>
      </vt:variant>
    </vt:vector>
  </HeadingPairs>
  <TitlesOfParts>
    <vt:vector size="34" baseType="lpstr">
      <vt:lpstr>МОУО_Форма_1</vt:lpstr>
      <vt:lpstr>Начало</vt:lpstr>
      <vt:lpstr>Альмяково</vt:lpstr>
      <vt:lpstr>Аргат-Юл</vt:lpstr>
      <vt:lpstr>Беляй</vt:lpstr>
      <vt:lpstr>Березовка</vt:lpstr>
      <vt:lpstr>Ежи</vt:lpstr>
      <vt:lpstr>Куяново</vt:lpstr>
      <vt:lpstr>Новый</vt:lpstr>
      <vt:lpstr>Орехово</vt:lpstr>
      <vt:lpstr>Первомайское</vt:lpstr>
      <vt:lpstr>Сергеево</vt:lpstr>
      <vt:lpstr>Туендат</vt:lpstr>
      <vt:lpstr>Улу-Юл</vt:lpstr>
      <vt:lpstr>Торбеево</vt:lpstr>
      <vt:lpstr>Комсомольск</vt:lpstr>
      <vt:lpstr>Конец</vt:lpstr>
      <vt:lpstr>МОУО_Форма_2</vt:lpstr>
      <vt:lpstr>Начало2</vt:lpstr>
      <vt:lpstr>Альмяковская</vt:lpstr>
      <vt:lpstr>Аргат-Юльская</vt:lpstr>
      <vt:lpstr>Беляйская</vt:lpstr>
      <vt:lpstr>Березовская</vt:lpstr>
      <vt:lpstr>Ежинская</vt:lpstr>
      <vt:lpstr>Куяновская</vt:lpstr>
      <vt:lpstr>Новыйй</vt:lpstr>
      <vt:lpstr>Ореховская</vt:lpstr>
      <vt:lpstr>ПСШ</vt:lpstr>
      <vt:lpstr>Сергеевская</vt:lpstr>
      <vt:lpstr>Туендатская</vt:lpstr>
      <vt:lpstr>Улу-Юльская</vt:lpstr>
      <vt:lpstr>Торбеевская</vt:lpstr>
      <vt:lpstr>Комсомольская </vt:lpstr>
      <vt:lpstr>Конец2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</dc:creator>
  <cp:lastModifiedBy>Zam</cp:lastModifiedBy>
  <dcterms:created xsi:type="dcterms:W3CDTF">2021-11-15T04:56:54Z</dcterms:created>
  <dcterms:modified xsi:type="dcterms:W3CDTF">2022-10-07T08:40:23Z</dcterms:modified>
</cp:coreProperties>
</file>